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hamzin.a\Desktop\2025\"/>
    </mc:Choice>
  </mc:AlternateContent>
  <bookViews>
    <workbookView xWindow="0" yWindow="0" windowWidth="28800" windowHeight="12435"/>
  </bookViews>
  <sheets>
    <sheet name="План закупок на 2025" sheetId="5" r:id="rId1"/>
  </sheets>
  <definedNames>
    <definedName name="_xlnm._FilterDatabase" localSheetId="0" hidden="1">'План закупок на 2025'!$A$6:$V$68</definedName>
    <definedName name="_xlnm.Print_Area" localSheetId="0">'План закупок на 2025'!$A$1:$V$67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6" i="5" l="1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39" i="5"/>
  <c r="R40" i="5"/>
  <c r="R41" i="5"/>
  <c r="R42" i="5"/>
  <c r="R43" i="5"/>
  <c r="R33" i="5"/>
  <c r="R34" i="5"/>
  <c r="R35" i="5"/>
  <c r="R36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Q12" i="5" l="1"/>
  <c r="I12" i="5"/>
  <c r="Q20" i="5"/>
  <c r="Q22" i="5" l="1"/>
  <c r="I22" i="5"/>
  <c r="Q21" i="5"/>
  <c r="I21" i="5"/>
  <c r="Q23" i="5" l="1"/>
  <c r="Q24" i="5"/>
  <c r="Q29" i="5"/>
  <c r="I24" i="5"/>
  <c r="I23" i="5"/>
  <c r="S30" i="5" l="1"/>
  <c r="I29" i="5"/>
  <c r="S66" i="5" l="1"/>
  <c r="Q28" i="5" l="1"/>
  <c r="I28" i="5"/>
  <c r="Q16" i="5" l="1"/>
  <c r="Q18" i="5"/>
  <c r="Q17" i="5"/>
  <c r="Q11" i="5"/>
  <c r="I11" i="5"/>
  <c r="Q14" i="5"/>
  <c r="Q15" i="5"/>
  <c r="Q13" i="5"/>
  <c r="Q10" i="5" l="1"/>
  <c r="Q9" i="5"/>
  <c r="R8" i="5"/>
  <c r="R30" i="5" s="1"/>
  <c r="Q8" i="5" l="1"/>
  <c r="Q25" i="5" l="1"/>
  <c r="Q27" i="5"/>
  <c r="Q26" i="5"/>
  <c r="I20" i="5"/>
  <c r="I19" i="5"/>
  <c r="Q19" i="5" l="1"/>
  <c r="I27" i="5" l="1"/>
  <c r="I26" i="5"/>
  <c r="I25" i="5"/>
  <c r="I18" i="5"/>
  <c r="I17" i="5"/>
  <c r="I16" i="5"/>
  <c r="R32" i="5" l="1"/>
  <c r="R38" i="5"/>
  <c r="R45" i="5"/>
  <c r="I10" i="5"/>
  <c r="I13" i="5"/>
  <c r="I14" i="5"/>
  <c r="I15" i="5"/>
  <c r="R66" i="5" l="1"/>
  <c r="R67" i="5" l="1"/>
  <c r="N18" i="5" l="1"/>
  <c r="H17" i="5"/>
  <c r="H18" i="5" s="1"/>
  <c r="M18" i="5"/>
  <c r="G17" i="5"/>
  <c r="G18" i="5" s="1"/>
  <c r="M26" i="5" l="1"/>
  <c r="M27" i="5" s="1"/>
  <c r="N26" i="5"/>
  <c r="M29" i="5" l="1"/>
  <c r="M28" i="5"/>
  <c r="N27" i="5"/>
  <c r="G26" i="5"/>
  <c r="H26" i="5"/>
  <c r="N29" i="5" l="1"/>
  <c r="N28" i="5"/>
  <c r="G27" i="5"/>
  <c r="H27" i="5"/>
  <c r="S67" i="5"/>
</calcChain>
</file>

<file path=xl/sharedStrings.xml><?xml version="1.0" encoding="utf-8"?>
<sst xmlns="http://schemas.openxmlformats.org/spreadsheetml/2006/main" count="660" uniqueCount="239">
  <si>
    <t>№ п/п</t>
  </si>
  <si>
    <t>Наименование организации</t>
  </si>
  <si>
    <t>Код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</si>
  <si>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</si>
  <si>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 и т.д.</t>
  </si>
  <si>
    <t>Дополнительная характеристика</t>
  </si>
  <si>
    <t>Способ закупок</t>
  </si>
  <si>
    <t>Код КАТО места осуществления закупки</t>
  </si>
  <si>
    <t>Место (адрес)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</si>
  <si>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</si>
  <si>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</si>
  <si>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</si>
  <si>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Условия оплаты (размер авансового платежа), %</t>
  </si>
  <si>
    <t>Ед. измерения</t>
  </si>
  <si>
    <t>Кол-во, объем</t>
  </si>
  <si>
    <t>Маркетинговая цена за единицу, тенге без НДС</t>
  </si>
  <si>
    <t>Сумма планируемая для закупок ТРУ без НДС, тенге</t>
  </si>
  <si>
    <t>Сумма планируемая для закупок ТРУ с НДС, тенге</t>
  </si>
  <si>
    <t xml:space="preserve">Приоритет закупки </t>
  </si>
  <si>
    <t>Год закупки</t>
  </si>
  <si>
    <t>Примечание</t>
  </si>
  <si>
    <t>1. Товары</t>
  </si>
  <si>
    <t>DDP</t>
  </si>
  <si>
    <t>ОИ</t>
  </si>
  <si>
    <t>по факту</t>
  </si>
  <si>
    <t>итого по товарам</t>
  </si>
  <si>
    <t>1у</t>
  </si>
  <si>
    <t>услуга</t>
  </si>
  <si>
    <t>2у</t>
  </si>
  <si>
    <t>3у</t>
  </si>
  <si>
    <t>ежемесячно</t>
  </si>
  <si>
    <t>4у</t>
  </si>
  <si>
    <t>5у</t>
  </si>
  <si>
    <t>6у</t>
  </si>
  <si>
    <t>7у</t>
  </si>
  <si>
    <t>8у</t>
  </si>
  <si>
    <t>9у</t>
  </si>
  <si>
    <t>итого по услугам</t>
  </si>
  <si>
    <t>Всего:</t>
  </si>
  <si>
    <t>1т</t>
  </si>
  <si>
    <t>12у</t>
  </si>
  <si>
    <t>14у</t>
  </si>
  <si>
    <t>16у</t>
  </si>
  <si>
    <t xml:space="preserve">   </t>
  </si>
  <si>
    <t>17у</t>
  </si>
  <si>
    <t>Услуги телекоммуникационные</t>
  </si>
  <si>
    <t>10у</t>
  </si>
  <si>
    <t>11у</t>
  </si>
  <si>
    <t>18у</t>
  </si>
  <si>
    <t>19у</t>
  </si>
  <si>
    <t>20у</t>
  </si>
  <si>
    <t>21у</t>
  </si>
  <si>
    <t>22у</t>
  </si>
  <si>
    <t>23у</t>
  </si>
  <si>
    <t>24у</t>
  </si>
  <si>
    <t>2т</t>
  </si>
  <si>
    <t>4т</t>
  </si>
  <si>
    <t>8т</t>
  </si>
  <si>
    <t>10т</t>
  </si>
  <si>
    <t>11т</t>
  </si>
  <si>
    <t>12т</t>
  </si>
  <si>
    <t>14т</t>
  </si>
  <si>
    <t>16т</t>
  </si>
  <si>
    <t>17т</t>
  </si>
  <si>
    <t>Бумага</t>
  </si>
  <si>
    <t>формат А4 500л. 80г/м2</t>
  </si>
  <si>
    <t>набор маркеров 4 цвета, пластиковый, скошенный, наконечник 1-5 мм, перманентный (нестираемый)</t>
  </si>
  <si>
    <t>19т</t>
  </si>
  <si>
    <t>Услуги по размещению рекламных/информационных материалов в печатных материалах (кроме книг и периодических изданий)</t>
  </si>
  <si>
    <t>КФ «Samruk-Kazyna Trust»</t>
  </si>
  <si>
    <t>20т</t>
  </si>
  <si>
    <t>22т</t>
  </si>
  <si>
    <t xml:space="preserve">Услуги по технической поддержке Сайта </t>
  </si>
  <si>
    <t>Услуги полиграфические по изготовлению/печатанию полиграфической продукции (кроме книг, фото, периодических изданий)</t>
  </si>
  <si>
    <t>15у</t>
  </si>
  <si>
    <t>Услуги по по добровольному медицинскому страхованию</t>
  </si>
  <si>
    <t>Услуги по размещению рекламы и объявлений. Размещения объявления по тендерам в газете "Тендер.КЗ", размещение  отчета об использовании имущества в газете "Казахстанская правда".</t>
  </si>
  <si>
    <t>Антивирус</t>
  </si>
  <si>
    <t>для защиты от распределенных атак, вторжений, вирусов, угроз различного типа (защита от DDoS, межсетевое экранирование, IPS/IDS, Антивирус, Антиспам)</t>
  </si>
  <si>
    <t>910112.000.000002</t>
  </si>
  <si>
    <t>13у</t>
  </si>
  <si>
    <t>Программное обеспечение</t>
  </si>
  <si>
    <t>Прогноз местного содержания</t>
  </si>
  <si>
    <t>796 (штук)</t>
  </si>
  <si>
    <t>5111 (пачка)</t>
  </si>
  <si>
    <t>839 (комплект)</t>
  </si>
  <si>
    <t>581915.300.000000</t>
  </si>
  <si>
    <t>743011.000.000000</t>
  </si>
  <si>
    <t>620230.000.000003</t>
  </si>
  <si>
    <t>181219.900.000005</t>
  </si>
  <si>
    <t>749020.000.000009</t>
  </si>
  <si>
    <t>841311.000.000001</t>
  </si>
  <si>
    <t>493212.000.000000</t>
  </si>
  <si>
    <t>682012.960.000000</t>
  </si>
  <si>
    <t>532011.110.000000</t>
  </si>
  <si>
    <t>619010.900.000003</t>
  </si>
  <si>
    <t>620129.000.000000</t>
  </si>
  <si>
    <t>262030.100.000044</t>
  </si>
  <si>
    <t>222925.700.000027</t>
  </si>
  <si>
    <t>272011.900.000003</t>
  </si>
  <si>
    <t>329912.130.000000</t>
  </si>
  <si>
    <t>222925.500.000012</t>
  </si>
  <si>
    <t>329915.100.000000</t>
  </si>
  <si>
    <t>172314.500.000002</t>
  </si>
  <si>
    <t>329959.900.000036</t>
  </si>
  <si>
    <t>Предоставление услуг видеоконференц связи, доступа к сети Интернет, каналам передачи данных, международной и междугородней связи и SIP телефонии</t>
  </si>
  <si>
    <t>Услуги по ускоренной/курьерской почтовой связи</t>
  </si>
  <si>
    <t>Услуги по аренде административных/производственных помещений</t>
  </si>
  <si>
    <t>Услуги по аренде легковых автомобилей</t>
  </si>
  <si>
    <t xml:space="preserve">620312.000.000000 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</si>
  <si>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</si>
  <si>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</si>
  <si>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Услуги по ведению документооборота (делопроизводство, документирование, управление документацией, обеспечение сохранности документов)</t>
  </si>
  <si>
    <t>Услуги по ведению документооборота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</si>
  <si>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</si>
  <si>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</si>
  <si>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749020.000.000010</t>
  </si>
  <si>
    <t>Услуги по страхованию от несчастных случаев</t>
  </si>
  <si>
    <t xml:space="preserve">Услуги по по добровольному медицинскому страхованию
</t>
  </si>
  <si>
    <t xml:space="preserve">Услуги по технической поддержке Сайта                                                 </t>
  </si>
  <si>
    <t>Услуги переводческие</t>
  </si>
  <si>
    <t>773311.900.000000</t>
  </si>
  <si>
    <t>Услуги по аренде офисной оргтехники</t>
  </si>
  <si>
    <t xml:space="preserve"> </t>
  </si>
  <si>
    <t>Простой</t>
  </si>
  <si>
    <t>Маркер</t>
  </si>
  <si>
    <t>Ручка канцелярская</t>
  </si>
  <si>
    <t>Шариковая</t>
  </si>
  <si>
    <t>2. Услуга</t>
  </si>
  <si>
    <t>620920.000.000013</t>
  </si>
  <si>
    <t>Услуги по предоставлению доступа к информационным ресурсам</t>
  </si>
  <si>
    <t>931919.900.000000</t>
  </si>
  <si>
    <t>Услуги по размещению информационных материалов в средствах массовой информации</t>
  </si>
  <si>
    <t>Операционная система Microsoft office</t>
  </si>
  <si>
    <t>3т</t>
  </si>
  <si>
    <t>5т</t>
  </si>
  <si>
    <t>6т</t>
  </si>
  <si>
    <t>7т</t>
  </si>
  <si>
    <t>9т</t>
  </si>
  <si>
    <t>13т</t>
  </si>
  <si>
    <t>15т</t>
  </si>
  <si>
    <t>18т</t>
  </si>
  <si>
    <t>21т</t>
  </si>
  <si>
    <t>январь-декабрь</t>
  </si>
  <si>
    <t xml:space="preserve">Услуги переводческие                                                                                                                   </t>
  </si>
  <si>
    <t>январь</t>
  </si>
  <si>
    <t xml:space="preserve">Услуги по аренде легковых автомобилей с водителем: служебный легковой автомобиль </t>
  </si>
  <si>
    <t>823011.000.000000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</si>
  <si>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</si>
  <si>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  </t>
  </si>
  <si>
    <t>ЦП</t>
  </si>
  <si>
    <t>682012.970.000001</t>
  </si>
  <si>
    <t xml:space="preserve"> Услуги по аренде парковочных мест в автомобильном паркинге</t>
  </si>
  <si>
    <t>27у</t>
  </si>
  <si>
    <t xml:space="preserve"> 692010.000.000001</t>
  </si>
  <si>
    <t>Услуги проведения аудита</t>
  </si>
  <si>
    <t>28у</t>
  </si>
  <si>
    <t>январь-февраль</t>
  </si>
  <si>
    <t>25у</t>
  </si>
  <si>
    <t>26у</t>
  </si>
  <si>
    <t>Операционная система  Microsoft Windows</t>
  </si>
  <si>
    <t>262013.000.000011</t>
  </si>
  <si>
    <t>Компьютер</t>
  </si>
  <si>
    <t xml:space="preserve"> универсальный (решающий широкий круг задач), Среднепроизводительный</t>
  </si>
  <si>
    <t xml:space="preserve"> универсальный (решающий широкий круг задач), мультимедийный</t>
  </si>
  <si>
    <t xml:space="preserve"> 262011.100.000002</t>
  </si>
  <si>
    <t xml:space="preserve">Регистраторы - А4 80ММ.  </t>
  </si>
  <si>
    <t>Папка (регистраторы)</t>
  </si>
  <si>
    <t>110711.310.000002</t>
  </si>
  <si>
    <t>Вода негазироная питьевая, природнаяванная</t>
  </si>
  <si>
    <t>Услуги по техническому обслуживанию серверного оборудования</t>
  </si>
  <si>
    <t>620230.000.000002</t>
  </si>
  <si>
    <t>702220.000.000000</t>
  </si>
  <si>
    <t>Услуги аутсорсинга бизнес-процесса</t>
  </si>
  <si>
    <t>620920.000.000001</t>
  </si>
  <si>
    <t>Услуги по администрированию и техническому обслуживанию программного обеспечения</t>
  </si>
  <si>
    <t>749020.000.000047</t>
  </si>
  <si>
    <t>Услуги по брокерским операциям с ценными бумагами</t>
  </si>
  <si>
    <t>аванс 50%, по факту 50%</t>
  </si>
  <si>
    <t>июнь-декабрь</t>
  </si>
  <si>
    <t>OT</t>
  </si>
  <si>
    <t>Новогодние подарки</t>
  </si>
  <si>
    <t>г. Астана, ул. Сыганак, 17/10</t>
  </si>
  <si>
    <t>декабрь</t>
  </si>
  <si>
    <t>г. Астана</t>
  </si>
  <si>
    <t xml:space="preserve">Новогодние подарки для детей работников </t>
  </si>
  <si>
    <t xml:space="preserve">	172312.700.000025</t>
  </si>
  <si>
    <t>Батарейка</t>
  </si>
  <si>
    <t>тип ААА (мизинчиковые)</t>
  </si>
  <si>
    <t>272011.900.000004</t>
  </si>
  <si>
    <t>тип АА (пальчиковые)</t>
  </si>
  <si>
    <t>январь-март</t>
  </si>
  <si>
    <t xml:space="preserve">	264041.000.000005</t>
  </si>
  <si>
    <t xml:space="preserve">	267019.130.000000</t>
  </si>
  <si>
    <t>Услуги аутсорсинга бизнес-процесса по организации перевозки работников</t>
  </si>
  <si>
    <t>Услуги по администрированию и техническому обслуживанию программного обеспечения 1С-Предприятие</t>
  </si>
  <si>
    <t>265132.500.000000</t>
  </si>
  <si>
    <t>Компьютерная мышь</t>
  </si>
  <si>
    <t>Клавиатура</t>
  </si>
  <si>
    <t xml:space="preserve">Клавиатура </t>
  </si>
  <si>
    <t>Бутилированная вода 19 л</t>
  </si>
  <si>
    <t xml:space="preserve">Услуги по мониторингу СМИ  </t>
  </si>
  <si>
    <t>февраль-декабрь</t>
  </si>
  <si>
    <t>Услуги по предоставлению персонала</t>
  </si>
  <si>
    <t>Услуги по аутстаффингу персонала</t>
  </si>
  <si>
    <t>78.10.11.000.004.00.0777.000000000000</t>
  </si>
  <si>
    <t>Услуга по организации доступа к платформе ZOOM</t>
  </si>
  <si>
    <t>29у</t>
  </si>
  <si>
    <t>30у</t>
  </si>
  <si>
    <t>31у</t>
  </si>
  <si>
    <t>Право пользования Информационной системой электронных закупок</t>
  </si>
  <si>
    <t>32у</t>
  </si>
  <si>
    <t>33у</t>
  </si>
  <si>
    <t>34у</t>
  </si>
  <si>
    <t>План закупок товаров, работ и услуг Корпоративного фонда «Samruk-Kazyna Trust» на 2025 год</t>
  </si>
  <si>
    <t>Услуги по проведению аудита ФХД за 2024</t>
  </si>
  <si>
    <t>Услуги по разработке Сайта</t>
  </si>
  <si>
    <t>Услуги по хранению архивных документов</t>
  </si>
  <si>
    <t>Компьютер, ноутбук, моноблок</t>
  </si>
  <si>
    <t xml:space="preserve">фото А4 </t>
  </si>
  <si>
    <t>Бумага для заметок</t>
  </si>
  <si>
    <t>Ластик</t>
  </si>
  <si>
    <t>Скрепки - 22мм</t>
  </si>
  <si>
    <t xml:space="preserve">Скрепки </t>
  </si>
  <si>
    <t>Конверт белый</t>
  </si>
  <si>
    <t>Конверт</t>
  </si>
  <si>
    <t>Ножницы</t>
  </si>
  <si>
    <t>Линейка</t>
  </si>
  <si>
    <t>Услуги по разработке информационных материалов, отражающих деятельность «Samruk-Kazyna Trust» за 2024 году</t>
  </si>
  <si>
    <t>февраль-март</t>
  </si>
  <si>
    <t xml:space="preserve">Подписка на предоставление доступа к комплаенс сервису </t>
  </si>
  <si>
    <t>Услуги по предоставлению доступа к информационным ресурсам (юрист, бухгалтер, сертификация пользователей, получение доступа и др.)</t>
  </si>
  <si>
    <t>Подписка на предоставление доступа к платформе рекрутинга</t>
  </si>
  <si>
    <t>Пользование платформой Qsamruk.kz</t>
  </si>
  <si>
    <t xml:space="preserve">Право пользования Информационной системой электронных закупок zakup.sk.kz </t>
  </si>
  <si>
    <t xml:space="preserve">Регистрация новых архивных носителей информации </t>
  </si>
  <si>
    <t>Регистрация новых архивных носителей информации</t>
  </si>
  <si>
    <t>Услуги по архивной обработки дел</t>
  </si>
  <si>
    <t xml:space="preserve"> Утвержден приказом Генерального директора  Корпоративного фонда "Samruk-Kazyna Trust"  от 5 декабря 2024 г. №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</si>
</sst>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12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 TargetMode="External"/><Relationship Id="rId13" Type="http://schemas.openxmlformats.org/officeDocument/2006/relationships/hyperlink" Target="https://enstru.kz/code.jsp?&amp;t=%D0%B0%D1%83%D1%82%D1%81%D1%82%D0%B0%D1%84%D1%84%D0%B8%D0%BD%D0%B3&amp;s=common&amp;p=10&amp;n=0&amp;S=78%2E10%2E11%2E000&amp;N=%D0%A3%D1%81%D0%BB%D1%83%D0%B3%D0%B8%20%D0%BF%D0%BE%20%D0%B0%D1%83%D1%82%D1%81%D1%82%D0%B0%D1%84%D1%84%D0%B8%D0%BD%D0%B3%D1%83%20%D0%BF%D0%B5%D1%80%D1%81%D0%BE%D0%BD%D0%B0%D0%BB%D0%B0&amp;fc=1&amp;fg=0&amp;new=78.10.11.000.004.00.0777.000000000000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 TargetMode="External"/><Relationship Id="rId7" Type="http://schemas.openxmlformats.org/officeDocument/2006/relationships/hyperlink" Target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 TargetMode="External"/><Relationship Id="rId12" Type="http://schemas.openxmlformats.org/officeDocument/2006/relationships/hyperlink" Target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 TargetMode="External"/><Relationship Id="rId17" Type="http://schemas.openxmlformats.org/officeDocument/2006/relationships/hyperlink" Target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 TargetMode="External"/><Relationship Id="rId2" Type="http://schemas.openxmlformats.org/officeDocument/2006/relationships/hyperlink" Target="https://enstru.kz/code.jsp?&amp;t=%D0%B0%D0%BD%D1%82%D0%B8%D0%B2%D0%B8%D1%80%D1%83%D1%81&amp;s=common&amp;p=10&amp;n=0&amp;S=26%2E20%2E30%2E100&amp;N=%D0%9A%D0%BE%D0%BC%D0%BF%D0%BB%D0%B5%D0%BA%D1%81%20%D0%BE%D0%B1%D0%BE%D1%80%D1%83%D0%B4%D0%BE%D0%B2%D0%B0%D0%BD%D0%B8%D1%8F%20%D1%81%D0%B5%D1%82%D0%B5%D0%B2%D0%BE%D0%B9%20%D0%B1%D0%B5%D0%B7%D0%BE%D0%BF%D0%B0%D1%81%D0%BD%D0%BE%D1%81%D1%82%D0%B8&amp;fc=1&amp;fg=1&amp;new=26.20.30.100.002.00.0839.000000000000" TargetMode="External"/><Relationship Id="rId16" Type="http://schemas.openxmlformats.org/officeDocument/2006/relationships/hyperlink" Target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 TargetMode="External"/><Relationship Id="rId1" Type="http://schemas.openxmlformats.org/officeDocument/2006/relationships/hyperlink" Target="https://enstru.kz/code.jsp?&amp;t=%D1%83%D1%81%D0%BB%D1%83%D0%B3%D0%B8%20%D0%BF%D0%BE%20%D1%80%D0%B0%D0%B7%D0%BC%D0%B5%D1%89%D0%B5%D0%BD%D0%B8%D1%8E%20%D1%80%D0%B5%D0%BA%D0%BB%D0%B0%D0%BC%D1%8B&amp;s=common&amp;p=10&amp;n=0&amp;S=58%2E19%2E15%2E300&amp;N=%D0%A3%D1%81%D0%BB%D1%83%D0%B3%D0%B8%20%D0%BF%D0%BE%20%D1%80%D0%B0%D0%B7%D0%BC%D0%B5%D1%89%D0%B5%D0%BD%D0%B8%D1%8E%20%D1%80%D0%B5%D0%BA%D0%BB%D0%B0%D0%BC%D0%BD%D1%8B%D1%85/%D0%B8%D0%BD%D1%84%D0%BE%D1%80%D0%BC%D0%B0%D1%86%D0%B8%D0%BE%D0%BD%D0%BD%D1%8B%D1%85%20%D0%BC%D0%B0%D1%82%D0%B5%D1%80%D0%B8%D0%B0%D0%BB%D0%BE%D0%B2%20%D0%B2%20%D0%BF%D0%B5%D1%87%D0%B0%D1%82%D0%BD%D1%8B%D1%85%20%D0%BC%D0%B0%D1%82%D0%B5%D1%80%D0%B8%D0%B0%D0%BB%D0%B0%D1%85%20(%D0%BA%D1%80%D0%BE%D0%BC%D0%B5%20%D0%BA%D0%BD%D0%B8%D0%B3%20%D0%B8%20%D0%BF%D0%B5%D1%80%D0%B8%D0%BE%D0%B4%D0%B8%D1%87%D0%B5%D1%81%D0%BA%D0%B8%D1%85%20%D0%B8%D0%B7%D0%B4%D0%B0%D0%BD%D0%B8%D0%B9)&amp;fc=1&amp;fg=0&amp;new=58.19.15.300.000.00.0777.000000000000" TargetMode="External"/><Relationship Id="rId6" Type="http://schemas.openxmlformats.org/officeDocument/2006/relationships/hyperlink" Target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 TargetMode="External"/><Relationship Id="rId11" Type="http://schemas.openxmlformats.org/officeDocument/2006/relationships/hyperlink" Target="https://enstru.kz/code_new.jsp?&amp;t=%D0%B0%D1%83%D1%82%D1%81%D0%BE%D1%80%D1%81%D0%B8%D0%BD%D0%B3&amp;s=common&amp;st=all&amp;p=10&amp;n=0&amp;S=702220%2E000&amp;N=%D0%A3%D1%81%D0%BB%D1%83%D0%B3%D0%B8%20%D0%B0%D1%83%D1%82%D1%81%D0%BE%D1%80%D1%81%D0%B8%D0%BD%D0%B3%D0%B0%20%D0%B1%D0%B8%D0%B7%D0%BD%D0%B5%D1%81%2D%D0%BF%D1%80%D0%BE%D1%86%D0%B5%D1%81%D1%81%D0%B0&amp;fc=1&amp;fg=0&amp;new=702220.000.000000" TargetMode="External"/><Relationship Id="rId5" Type="http://schemas.openxmlformats.org/officeDocument/2006/relationships/hyperlink" Target="https://enstru.kz/code_new.jsp?&amp;t=%D0%A3%D1%81%D0%BB%D1%83%D0%B3%D0%B8%20%D0%BF%D0%BE%20%D0%B0%D1%80%D0%B5%D0%BD%D0%B4%D0%B5%20%D0%BE%D1%84%D0%B8%D1%81%D0%BD%D0%BE%D0%B9%20%D0%BE%D1%80%D0%B3%D1%82%D0%B5%D1%85%D0%BD%D0%B8%D0%BA%D0%B8%20%D0%90%D1%80%D0%B5%D0%BD%D0%B4%D0%B0%20%D0%BE%D1%84%D0%B8%D1%81%D0%BD%D0%BE%D0%B9%20%D0%BE%D1%80%D0%B3%D1%82%D0%B5%D1%85%D0%BD%D0%B8%D0%BA%D0%B8%20%D0%A3%D1%81%D0%BB%D1%83%D0%B3%D0%B8%20%D0%B0%D1%80%D0%B5%D0%BD%D0%B4%D1%8B&amp;s=common&amp;p=10&amp;n=0&amp;S=773311%2E900&amp;N=%D0%A3%D1%81%D0%BB%D1%83%D0%B3%D0%B8%20%D0%BF%D0%BE%20%D0%B0%D1%80%D0%B5%D0%BD%D0%B4%D0%B5%20%D0%BE%D1%84%D0%B8%D1%81%D0%BD%D0%BE%D0%B9%20%D0%BE%D1%80%D0%B3%D1%82%D0%B5%D1%85%D0%BD%D0%B8%D0%BA%D0%B8&amp;fc=1&amp;fg=0&amp;new=773311.900.000000" TargetMode="External"/><Relationship Id="rId15" Type="http://schemas.openxmlformats.org/officeDocument/2006/relationships/hyperlink" Target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 TargetMode="External"/><Relationship Id="rId10" Type="http://schemas.openxmlformats.org/officeDocument/2006/relationships/hyperlink" Target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 TargetMode="External"/><Relationship Id="rId4" Type="http://schemas.openxmlformats.org/officeDocument/2006/relationships/hyperlink" Target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 TargetMode="External"/><Relationship Id="rId9" Type="http://schemas.openxmlformats.org/officeDocument/2006/relationships/hyperlink" Target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 TargetMode="External"/><Relationship Id="rId14" Type="http://schemas.openxmlformats.org/officeDocument/2006/relationships/hyperlink" Target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tabSelected="1" zoomScale="55" zoomScaleNormal="55" zoomScaleSheetLayoutView="70" workbookViewId="0">
      <selection activeCell="J2" sqref="J2"/>
    </sheetView>
  </sheetViews>
  <sheetFormatPr defaultColWidth="9.28515625" defaultRowHeight="12.75" x14ac:dyDescent="0.2"/>
  <cols>
    <col min="1" max="1" width="5.7109375" customWidth="1"/>
    <col min="2" max="2" width="19.42578125" customWidth="1"/>
    <col min="3" max="3" width="21.7109375" customWidth="1"/>
    <col min="4" max="4" width="32.140625" customWidth="1"/>
    <col min="5" max="5" width="49.42578125" customWidth="1"/>
    <col min="6" max="6" width="31.42578125" customWidth="1"/>
    <col min="7" max="7" width="12.7109375" customWidth="1"/>
    <col min="8" max="8" width="13.7109375" customWidth="1"/>
    <col min="9" max="9" width="19.7109375" customWidth="1"/>
    <col min="10" max="11" width="16.28515625" customWidth="1"/>
    <col min="12" max="12" width="12.140625" customWidth="1"/>
    <col min="13" max="13" width="13.42578125" customWidth="1"/>
    <col min="14" max="15" width="15.5703125" style="2" customWidth="1"/>
    <col min="16" max="16" width="11.42578125" style="2" customWidth="1"/>
    <col min="17" max="17" width="14.7109375" style="2" customWidth="1"/>
    <col min="18" max="18" width="15.28515625" style="2" customWidth="1"/>
    <col min="19" max="19" width="15.140625" style="2" customWidth="1"/>
    <col min="20" max="20" width="12.5703125" style="2" customWidth="1"/>
    <col min="21" max="21" width="17.28515625" style="2" customWidth="1"/>
    <col min="22" max="22" width="17.7109375" style="2" customWidth="1"/>
    <col min="23" max="23" width="12.42578125" customWidth="1"/>
    <col min="24" max="24" width="9.42578125" customWidth="1"/>
    <col min="25" max="25" width="7.28515625" customWidth="1"/>
    <col min="26" max="26" width="10.7109375" customWidth="1"/>
  </cols>
  <sheetData>
    <row r="1" spans="1:25" ht="21.75" customHeight="1" x14ac:dyDescent="0.2">
      <c r="A1" s="5"/>
      <c r="B1" s="5"/>
      <c r="C1" s="4"/>
      <c r="D1" s="5"/>
      <c r="E1" s="5"/>
      <c r="F1" s="5"/>
      <c r="G1" s="5"/>
      <c r="H1" s="8"/>
      <c r="I1" s="8"/>
      <c r="J1" s="32" t="s">
        <v>238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1"/>
      <c r="X1" s="31"/>
      <c r="Y1" s="9"/>
    </row>
    <row r="2" spans="1:25" ht="15.75" x14ac:dyDescent="0.2">
      <c r="A2" s="5"/>
      <c r="B2" s="5"/>
      <c r="C2" s="4"/>
      <c r="D2" s="5"/>
      <c r="E2" s="5"/>
      <c r="F2" s="5"/>
      <c r="G2" s="5"/>
      <c r="H2" s="8"/>
      <c r="I2" s="8"/>
      <c r="J2" s="8"/>
      <c r="K2" s="8"/>
      <c r="L2" s="8"/>
      <c r="M2" s="8"/>
      <c r="N2" s="13"/>
      <c r="O2" s="13"/>
      <c r="P2" s="13"/>
      <c r="Q2" s="13"/>
      <c r="R2" s="13"/>
      <c r="S2" s="13"/>
      <c r="T2" s="13"/>
      <c r="U2" s="13"/>
      <c r="V2" s="13"/>
      <c r="W2" s="31"/>
      <c r="X2" s="31"/>
      <c r="Y2" s="8"/>
    </row>
    <row r="3" spans="1:25" ht="15.75" x14ac:dyDescent="0.2">
      <c r="A3" s="5"/>
      <c r="B3" s="5"/>
      <c r="C3" s="4"/>
      <c r="D3" s="5"/>
      <c r="E3" s="6"/>
      <c r="F3" s="5"/>
      <c r="G3" s="5"/>
      <c r="H3" s="30" t="s">
        <v>214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8"/>
      <c r="V3" s="8"/>
      <c r="W3" s="31"/>
      <c r="X3" s="31"/>
      <c r="Y3" s="8"/>
    </row>
    <row r="4" spans="1:25" ht="12.75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1"/>
      <c r="X4" s="31"/>
      <c r="Y4" s="5"/>
    </row>
    <row r="5" spans="1:25" s="3" customFormat="1" ht="189" customHeight="1" x14ac:dyDescent="0.2">
      <c r="A5" s="14" t="s">
        <v>0</v>
      </c>
      <c r="B5" s="14" t="s">
        <v>1</v>
      </c>
      <c r="C5" s="11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82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14</v>
      </c>
      <c r="Q5" s="14" t="s">
        <v>15</v>
      </c>
      <c r="R5" s="14" t="s">
        <v>16</v>
      </c>
      <c r="S5" s="14" t="s">
        <v>17</v>
      </c>
      <c r="T5" s="14" t="s">
        <v>18</v>
      </c>
      <c r="U5" s="14" t="s">
        <v>19</v>
      </c>
      <c r="V5" s="14" t="s">
        <v>20</v>
      </c>
      <c r="W5" s="31"/>
      <c r="X5" s="31"/>
    </row>
    <row r="6" spans="1:25" ht="15.75" x14ac:dyDescent="0.2">
      <c r="A6" s="10">
        <v>1</v>
      </c>
      <c r="B6" s="10">
        <v>2</v>
      </c>
      <c r="C6" s="15"/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/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31"/>
      <c r="X6" s="31"/>
    </row>
    <row r="7" spans="1:25" ht="33" customHeight="1" x14ac:dyDescent="0.2">
      <c r="A7" s="28" t="s">
        <v>21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31"/>
      <c r="X7" s="31"/>
      <c r="Y7" s="7"/>
    </row>
    <row r="8" spans="1:25" ht="65.099999999999994" customHeight="1" x14ac:dyDescent="0.2">
      <c r="A8" s="10" t="s">
        <v>39</v>
      </c>
      <c r="B8" s="10" t="s">
        <v>69</v>
      </c>
      <c r="C8" s="15" t="s">
        <v>103</v>
      </c>
      <c r="D8" s="10" t="s">
        <v>64</v>
      </c>
      <c r="E8" s="10" t="s">
        <v>65</v>
      </c>
      <c r="F8" s="10"/>
      <c r="G8" s="10" t="s">
        <v>23</v>
      </c>
      <c r="H8" s="19">
        <v>0</v>
      </c>
      <c r="I8" s="10">
        <v>710000000</v>
      </c>
      <c r="J8" s="10" t="s">
        <v>182</v>
      </c>
      <c r="K8" s="10" t="s">
        <v>143</v>
      </c>
      <c r="L8" s="10" t="s">
        <v>184</v>
      </c>
      <c r="M8" s="10" t="s">
        <v>22</v>
      </c>
      <c r="N8" s="19">
        <v>1</v>
      </c>
      <c r="O8" s="10" t="s">
        <v>84</v>
      </c>
      <c r="P8" s="10">
        <v>260</v>
      </c>
      <c r="Q8" s="20">
        <f t="shared" ref="Q8:Q15" si="0">R8/P8</f>
        <v>3616.0714285714284</v>
      </c>
      <c r="R8" s="21">
        <f t="shared" ref="R8:R29" si="1">S8/1.12</f>
        <v>940178.57142857136</v>
      </c>
      <c r="S8" s="21">
        <v>1053000</v>
      </c>
      <c r="T8" s="21"/>
      <c r="U8" s="10">
        <v>2025</v>
      </c>
      <c r="V8" s="22"/>
      <c r="W8" s="29"/>
      <c r="X8" s="29"/>
    </row>
    <row r="9" spans="1:25" ht="65.099999999999994" customHeight="1" x14ac:dyDescent="0.2">
      <c r="A9" s="10" t="s">
        <v>55</v>
      </c>
      <c r="B9" s="10" t="s">
        <v>69</v>
      </c>
      <c r="C9" s="15" t="s">
        <v>103</v>
      </c>
      <c r="D9" s="10" t="s">
        <v>64</v>
      </c>
      <c r="E9" s="10" t="s">
        <v>219</v>
      </c>
      <c r="F9" s="10"/>
      <c r="G9" s="10" t="s">
        <v>23</v>
      </c>
      <c r="H9" s="19">
        <v>0</v>
      </c>
      <c r="I9" s="10">
        <v>710000000</v>
      </c>
      <c r="J9" s="10" t="s">
        <v>182</v>
      </c>
      <c r="K9" s="10" t="s">
        <v>143</v>
      </c>
      <c r="L9" s="10" t="s">
        <v>184</v>
      </c>
      <c r="M9" s="10" t="s">
        <v>22</v>
      </c>
      <c r="N9" s="19">
        <v>1</v>
      </c>
      <c r="O9" s="10" t="s">
        <v>84</v>
      </c>
      <c r="P9" s="10">
        <v>1</v>
      </c>
      <c r="Q9" s="20">
        <f t="shared" si="0"/>
        <v>2678.5714285714284</v>
      </c>
      <c r="R9" s="21">
        <f t="shared" si="1"/>
        <v>2678.5714285714284</v>
      </c>
      <c r="S9" s="21">
        <v>3000</v>
      </c>
      <c r="T9" s="21"/>
      <c r="U9" s="10">
        <v>2025</v>
      </c>
      <c r="V9" s="22"/>
      <c r="W9" s="29"/>
      <c r="X9" s="29"/>
    </row>
    <row r="10" spans="1:25" ht="65.099999999999994" customHeight="1" x14ac:dyDescent="0.2">
      <c r="A10" s="10" t="s">
        <v>134</v>
      </c>
      <c r="B10" s="10" t="s">
        <v>69</v>
      </c>
      <c r="C10" s="15" t="s">
        <v>186</v>
      </c>
      <c r="D10" s="10" t="s">
        <v>220</v>
      </c>
      <c r="E10" s="10" t="s">
        <v>220</v>
      </c>
      <c r="F10" s="10"/>
      <c r="G10" s="10" t="s">
        <v>23</v>
      </c>
      <c r="H10" s="19">
        <v>0</v>
      </c>
      <c r="I10" s="10">
        <f>$I$8</f>
        <v>710000000</v>
      </c>
      <c r="J10" s="10" t="s">
        <v>182</v>
      </c>
      <c r="K10" s="10" t="s">
        <v>143</v>
      </c>
      <c r="L10" s="10" t="s">
        <v>184</v>
      </c>
      <c r="M10" s="10" t="s">
        <v>22</v>
      </c>
      <c r="N10" s="19">
        <v>1</v>
      </c>
      <c r="O10" s="10" t="s">
        <v>83</v>
      </c>
      <c r="P10" s="10">
        <v>50</v>
      </c>
      <c r="Q10" s="20">
        <f t="shared" si="0"/>
        <v>1071.4285714285713</v>
      </c>
      <c r="R10" s="21">
        <f t="shared" si="1"/>
        <v>53571.428571428565</v>
      </c>
      <c r="S10" s="21">
        <v>60000</v>
      </c>
      <c r="T10" s="21"/>
      <c r="U10" s="10">
        <v>2025</v>
      </c>
      <c r="V10" s="22"/>
      <c r="W10" s="29"/>
      <c r="X10" s="29"/>
    </row>
    <row r="11" spans="1:25" ht="65.099999999999994" customHeight="1" x14ac:dyDescent="0.2">
      <c r="A11" s="10" t="s">
        <v>56</v>
      </c>
      <c r="B11" s="10" t="s">
        <v>69</v>
      </c>
      <c r="C11" s="15" t="s">
        <v>104</v>
      </c>
      <c r="D11" s="10" t="s">
        <v>226</v>
      </c>
      <c r="E11" s="10" t="s">
        <v>226</v>
      </c>
      <c r="F11" s="10"/>
      <c r="G11" s="10" t="s">
        <v>23</v>
      </c>
      <c r="H11" s="19">
        <v>0</v>
      </c>
      <c r="I11" s="10">
        <f t="shared" ref="I11" si="2">$I$8</f>
        <v>710000000</v>
      </c>
      <c r="J11" s="10" t="s">
        <v>182</v>
      </c>
      <c r="K11" s="10" t="s">
        <v>143</v>
      </c>
      <c r="L11" s="10" t="s">
        <v>184</v>
      </c>
      <c r="M11" s="10" t="s">
        <v>22</v>
      </c>
      <c r="N11" s="19">
        <v>1</v>
      </c>
      <c r="O11" s="10" t="s">
        <v>83</v>
      </c>
      <c r="P11" s="10">
        <v>20</v>
      </c>
      <c r="Q11" s="20">
        <f t="shared" si="0"/>
        <v>1607.1428571428571</v>
      </c>
      <c r="R11" s="21">
        <f t="shared" si="1"/>
        <v>32142.857142857141</v>
      </c>
      <c r="S11" s="21">
        <v>36000</v>
      </c>
      <c r="T11" s="21"/>
      <c r="U11" s="10">
        <v>2025</v>
      </c>
      <c r="V11" s="22"/>
      <c r="W11" s="29"/>
      <c r="X11" s="29"/>
    </row>
    <row r="12" spans="1:25" ht="65.099999999999994" customHeight="1" x14ac:dyDescent="0.2">
      <c r="A12" s="10" t="s">
        <v>135</v>
      </c>
      <c r="B12" s="10" t="s">
        <v>69</v>
      </c>
      <c r="C12" s="15" t="s">
        <v>102</v>
      </c>
      <c r="D12" s="10" t="s">
        <v>221</v>
      </c>
      <c r="E12" s="10" t="s">
        <v>124</v>
      </c>
      <c r="F12" s="10"/>
      <c r="G12" s="10" t="s">
        <v>23</v>
      </c>
      <c r="H12" s="19">
        <v>0</v>
      </c>
      <c r="I12" s="10">
        <f t="shared" ref="I12:I29" si="3">$I$8</f>
        <v>710000000</v>
      </c>
      <c r="J12" s="10" t="s">
        <v>182</v>
      </c>
      <c r="K12" s="10" t="s">
        <v>143</v>
      </c>
      <c r="L12" s="10" t="s">
        <v>184</v>
      </c>
      <c r="M12" s="10" t="s">
        <v>22</v>
      </c>
      <c r="N12" s="19">
        <v>1</v>
      </c>
      <c r="O12" s="10" t="s">
        <v>83</v>
      </c>
      <c r="P12" s="10">
        <v>30</v>
      </c>
      <c r="Q12" s="20">
        <f t="shared" ref="Q12" si="4">R12/P12</f>
        <v>254.46428571428569</v>
      </c>
      <c r="R12" s="21">
        <f t="shared" si="1"/>
        <v>7633.9285714285706</v>
      </c>
      <c r="S12" s="21">
        <v>8550</v>
      </c>
      <c r="T12" s="21"/>
      <c r="U12" s="10">
        <v>2025</v>
      </c>
      <c r="V12" s="22"/>
      <c r="W12" s="29"/>
      <c r="X12" s="29"/>
    </row>
    <row r="13" spans="1:25" ht="65.45" customHeight="1" x14ac:dyDescent="0.2">
      <c r="A13" s="10" t="s">
        <v>136</v>
      </c>
      <c r="B13" s="10" t="s">
        <v>69</v>
      </c>
      <c r="C13" s="15" t="s">
        <v>102</v>
      </c>
      <c r="D13" s="10" t="s">
        <v>227</v>
      </c>
      <c r="E13" s="10" t="s">
        <v>227</v>
      </c>
      <c r="F13" s="10"/>
      <c r="G13" s="10" t="s">
        <v>23</v>
      </c>
      <c r="H13" s="19">
        <v>0</v>
      </c>
      <c r="I13" s="10">
        <f t="shared" si="3"/>
        <v>710000000</v>
      </c>
      <c r="J13" s="10" t="s">
        <v>182</v>
      </c>
      <c r="K13" s="10" t="s">
        <v>143</v>
      </c>
      <c r="L13" s="10" t="s">
        <v>184</v>
      </c>
      <c r="M13" s="10" t="s">
        <v>22</v>
      </c>
      <c r="N13" s="19">
        <v>1</v>
      </c>
      <c r="O13" s="10" t="s">
        <v>83</v>
      </c>
      <c r="P13" s="10">
        <v>22</v>
      </c>
      <c r="Q13" s="20">
        <f t="shared" si="0"/>
        <v>522.32142857142856</v>
      </c>
      <c r="R13" s="21">
        <f t="shared" si="1"/>
        <v>11491.071428571428</v>
      </c>
      <c r="S13" s="21">
        <v>12870</v>
      </c>
      <c r="T13" s="21"/>
      <c r="U13" s="10">
        <v>2025</v>
      </c>
      <c r="V13" s="22"/>
      <c r="W13" s="29"/>
      <c r="X13" s="29"/>
    </row>
    <row r="14" spans="1:25" ht="65.099999999999994" customHeight="1" x14ac:dyDescent="0.2">
      <c r="A14" s="10" t="s">
        <v>137</v>
      </c>
      <c r="B14" s="10" t="s">
        <v>69</v>
      </c>
      <c r="C14" s="15" t="s">
        <v>101</v>
      </c>
      <c r="D14" s="10" t="s">
        <v>125</v>
      </c>
      <c r="E14" s="10" t="s">
        <v>66</v>
      </c>
      <c r="F14" s="10"/>
      <c r="G14" s="10" t="s">
        <v>23</v>
      </c>
      <c r="H14" s="19">
        <v>0</v>
      </c>
      <c r="I14" s="10">
        <f t="shared" si="3"/>
        <v>710000000</v>
      </c>
      <c r="J14" s="10" t="s">
        <v>182</v>
      </c>
      <c r="K14" s="10" t="s">
        <v>143</v>
      </c>
      <c r="L14" s="10" t="s">
        <v>184</v>
      </c>
      <c r="M14" s="10" t="s">
        <v>22</v>
      </c>
      <c r="N14" s="19">
        <v>1</v>
      </c>
      <c r="O14" s="10" t="s">
        <v>83</v>
      </c>
      <c r="P14" s="10">
        <v>20</v>
      </c>
      <c r="Q14" s="20">
        <f t="shared" si="0"/>
        <v>348.21428571428567</v>
      </c>
      <c r="R14" s="21">
        <f t="shared" si="1"/>
        <v>6964.2857142857138</v>
      </c>
      <c r="S14" s="21">
        <v>7800</v>
      </c>
      <c r="T14" s="21"/>
      <c r="U14" s="10">
        <v>2025</v>
      </c>
      <c r="V14" s="22"/>
      <c r="W14" s="29"/>
      <c r="X14" s="29"/>
    </row>
    <row r="15" spans="1:25" ht="65.099999999999994" customHeight="1" x14ac:dyDescent="0.2">
      <c r="A15" s="10" t="s">
        <v>57</v>
      </c>
      <c r="B15" s="10" t="s">
        <v>69</v>
      </c>
      <c r="C15" s="15" t="s">
        <v>100</v>
      </c>
      <c r="D15" s="10" t="s">
        <v>126</v>
      </c>
      <c r="E15" s="10" t="s">
        <v>127</v>
      </c>
      <c r="F15" s="10"/>
      <c r="G15" s="10" t="s">
        <v>23</v>
      </c>
      <c r="H15" s="19">
        <v>0</v>
      </c>
      <c r="I15" s="10">
        <f t="shared" si="3"/>
        <v>710000000</v>
      </c>
      <c r="J15" s="10" t="s">
        <v>182</v>
      </c>
      <c r="K15" s="10" t="s">
        <v>143</v>
      </c>
      <c r="L15" s="10" t="s">
        <v>184</v>
      </c>
      <c r="M15" s="10" t="s">
        <v>22</v>
      </c>
      <c r="N15" s="19">
        <v>1</v>
      </c>
      <c r="O15" s="10" t="s">
        <v>83</v>
      </c>
      <c r="P15" s="10">
        <v>116</v>
      </c>
      <c r="Q15" s="20">
        <f t="shared" si="0"/>
        <v>339.28571428571428</v>
      </c>
      <c r="R15" s="21">
        <f t="shared" si="1"/>
        <v>39357.142857142855</v>
      </c>
      <c r="S15" s="21">
        <v>44080</v>
      </c>
      <c r="T15" s="21"/>
      <c r="U15" s="10">
        <v>2025</v>
      </c>
      <c r="V15" s="22"/>
      <c r="W15" s="29"/>
      <c r="X15" s="29"/>
    </row>
    <row r="16" spans="1:25" ht="65.099999999999994" customHeight="1" x14ac:dyDescent="0.2">
      <c r="A16" s="10" t="s">
        <v>138</v>
      </c>
      <c r="B16" s="10" t="s">
        <v>69</v>
      </c>
      <c r="C16" s="15" t="s">
        <v>98</v>
      </c>
      <c r="D16" s="10" t="s">
        <v>167</v>
      </c>
      <c r="E16" s="10" t="s">
        <v>166</v>
      </c>
      <c r="F16" s="10"/>
      <c r="G16" s="10" t="s">
        <v>23</v>
      </c>
      <c r="H16" s="19">
        <v>1</v>
      </c>
      <c r="I16" s="10">
        <f t="shared" si="3"/>
        <v>710000000</v>
      </c>
      <c r="J16" s="10" t="s">
        <v>182</v>
      </c>
      <c r="K16" s="10" t="s">
        <v>143</v>
      </c>
      <c r="L16" s="10" t="s">
        <v>184</v>
      </c>
      <c r="M16" s="10" t="s">
        <v>22</v>
      </c>
      <c r="N16" s="19">
        <v>1</v>
      </c>
      <c r="O16" s="10" t="s">
        <v>83</v>
      </c>
      <c r="P16" s="10">
        <v>315</v>
      </c>
      <c r="Q16" s="20">
        <f t="shared" ref="Q16:Q18" si="5">R16/P16</f>
        <v>1821.4285714285713</v>
      </c>
      <c r="R16" s="21">
        <f t="shared" si="1"/>
        <v>573750</v>
      </c>
      <c r="S16" s="21">
        <v>642600</v>
      </c>
      <c r="T16" s="21"/>
      <c r="U16" s="10">
        <v>2025</v>
      </c>
      <c r="V16" s="22"/>
      <c r="W16" s="29"/>
      <c r="X16" s="29"/>
    </row>
    <row r="17" spans="1:24" ht="65.099999999999994" customHeight="1" x14ac:dyDescent="0.2">
      <c r="A17" s="10" t="s">
        <v>58</v>
      </c>
      <c r="B17" s="10" t="s">
        <v>69</v>
      </c>
      <c r="C17" s="15" t="s">
        <v>99</v>
      </c>
      <c r="D17" s="10" t="s">
        <v>187</v>
      </c>
      <c r="E17" s="10" t="s">
        <v>188</v>
      </c>
      <c r="F17" s="10"/>
      <c r="G17" s="10" t="str">
        <f t="shared" ref="G17:H17" si="6">G16</f>
        <v>ОИ</v>
      </c>
      <c r="H17" s="19">
        <f t="shared" si="6"/>
        <v>1</v>
      </c>
      <c r="I17" s="10">
        <f t="shared" si="3"/>
        <v>710000000</v>
      </c>
      <c r="J17" s="10" t="s">
        <v>182</v>
      </c>
      <c r="K17" s="10" t="s">
        <v>143</v>
      </c>
      <c r="L17" s="10" t="s">
        <v>184</v>
      </c>
      <c r="M17" s="10" t="s">
        <v>22</v>
      </c>
      <c r="N17" s="19">
        <v>1</v>
      </c>
      <c r="O17" s="10" t="s">
        <v>83</v>
      </c>
      <c r="P17" s="10">
        <v>40</v>
      </c>
      <c r="Q17" s="20">
        <f t="shared" si="5"/>
        <v>1785.7142857142856</v>
      </c>
      <c r="R17" s="21">
        <f t="shared" si="1"/>
        <v>71428.57142857142</v>
      </c>
      <c r="S17" s="21">
        <v>80000</v>
      </c>
      <c r="T17" s="21"/>
      <c r="U17" s="10">
        <v>2025</v>
      </c>
      <c r="V17" s="22"/>
      <c r="W17" s="29"/>
      <c r="X17" s="29"/>
    </row>
    <row r="18" spans="1:24" ht="65.099999999999994" customHeight="1" x14ac:dyDescent="0.2">
      <c r="A18" s="10" t="s">
        <v>59</v>
      </c>
      <c r="B18" s="10" t="s">
        <v>69</v>
      </c>
      <c r="C18" s="15" t="s">
        <v>189</v>
      </c>
      <c r="D18" s="10" t="s">
        <v>187</v>
      </c>
      <c r="E18" s="10" t="s">
        <v>190</v>
      </c>
      <c r="F18" s="10"/>
      <c r="G18" s="10" t="str">
        <f t="shared" ref="G18:H18" si="7">G17</f>
        <v>ОИ</v>
      </c>
      <c r="H18" s="19">
        <f t="shared" si="7"/>
        <v>1</v>
      </c>
      <c r="I18" s="10">
        <f t="shared" si="3"/>
        <v>710000000</v>
      </c>
      <c r="J18" s="10" t="s">
        <v>182</v>
      </c>
      <c r="K18" s="10" t="s">
        <v>143</v>
      </c>
      <c r="L18" s="10" t="s">
        <v>184</v>
      </c>
      <c r="M18" s="10" t="str">
        <f>M17</f>
        <v>DDP</v>
      </c>
      <c r="N18" s="19">
        <f>N17</f>
        <v>1</v>
      </c>
      <c r="O18" s="10" t="s">
        <v>83</v>
      </c>
      <c r="P18" s="10">
        <v>25</v>
      </c>
      <c r="Q18" s="20">
        <f t="shared" si="5"/>
        <v>1205.3571428571427</v>
      </c>
      <c r="R18" s="21">
        <f t="shared" si="1"/>
        <v>30133.928571428569</v>
      </c>
      <c r="S18" s="21">
        <v>33750</v>
      </c>
      <c r="T18" s="21"/>
      <c r="U18" s="10">
        <v>2025</v>
      </c>
      <c r="V18" s="22"/>
      <c r="W18" s="29"/>
      <c r="X18" s="29"/>
    </row>
    <row r="19" spans="1:24" ht="65.099999999999994" customHeight="1" x14ac:dyDescent="0.2">
      <c r="A19" s="10" t="s">
        <v>60</v>
      </c>
      <c r="B19" s="10" t="s">
        <v>69</v>
      </c>
      <c r="C19" s="15" t="s">
        <v>161</v>
      </c>
      <c r="D19" s="10" t="s">
        <v>162</v>
      </c>
      <c r="E19" s="10" t="s">
        <v>163</v>
      </c>
      <c r="F19" s="10"/>
      <c r="G19" s="10" t="s">
        <v>23</v>
      </c>
      <c r="H19" s="19">
        <v>0</v>
      </c>
      <c r="I19" s="10">
        <f t="shared" si="3"/>
        <v>710000000</v>
      </c>
      <c r="J19" s="10" t="s">
        <v>182</v>
      </c>
      <c r="K19" s="10" t="s">
        <v>143</v>
      </c>
      <c r="L19" s="10" t="s">
        <v>184</v>
      </c>
      <c r="M19" s="10" t="s">
        <v>22</v>
      </c>
      <c r="N19" s="19">
        <v>1</v>
      </c>
      <c r="O19" s="10" t="s">
        <v>83</v>
      </c>
      <c r="P19" s="10">
        <v>1</v>
      </c>
      <c r="Q19" s="20">
        <f>R19/P19</f>
        <v>819999.99999999988</v>
      </c>
      <c r="R19" s="21">
        <f t="shared" si="1"/>
        <v>819999.99999999988</v>
      </c>
      <c r="S19" s="23">
        <v>918400</v>
      </c>
      <c r="T19" s="21"/>
      <c r="U19" s="10">
        <v>2025</v>
      </c>
      <c r="V19" s="22"/>
      <c r="W19" s="29"/>
      <c r="X19" s="29"/>
    </row>
    <row r="20" spans="1:24" ht="65.099999999999994" customHeight="1" x14ac:dyDescent="0.2">
      <c r="A20" s="10" t="s">
        <v>139</v>
      </c>
      <c r="B20" s="10" t="s">
        <v>69</v>
      </c>
      <c r="C20" s="15" t="s">
        <v>165</v>
      </c>
      <c r="D20" s="10" t="s">
        <v>218</v>
      </c>
      <c r="E20" s="10" t="s">
        <v>164</v>
      </c>
      <c r="F20" s="10"/>
      <c r="G20" s="10" t="s">
        <v>23</v>
      </c>
      <c r="H20" s="19">
        <v>0</v>
      </c>
      <c r="I20" s="10">
        <f t="shared" si="3"/>
        <v>710000000</v>
      </c>
      <c r="J20" s="10" t="s">
        <v>182</v>
      </c>
      <c r="K20" s="10" t="s">
        <v>143</v>
      </c>
      <c r="L20" s="10" t="s">
        <v>184</v>
      </c>
      <c r="M20" s="10" t="s">
        <v>22</v>
      </c>
      <c r="N20" s="19">
        <v>1</v>
      </c>
      <c r="O20" s="10" t="s">
        <v>83</v>
      </c>
      <c r="P20" s="10">
        <v>5</v>
      </c>
      <c r="Q20" s="20">
        <f>S20/P20/1.12</f>
        <v>590625</v>
      </c>
      <c r="R20" s="21">
        <f t="shared" si="1"/>
        <v>2953124.9999999995</v>
      </c>
      <c r="S20" s="23">
        <v>3307500</v>
      </c>
      <c r="T20" s="21"/>
      <c r="U20" s="10">
        <v>2025</v>
      </c>
      <c r="V20" s="22"/>
      <c r="W20" s="29"/>
      <c r="X20" s="29"/>
    </row>
    <row r="21" spans="1:24" ht="65.099999999999994" customHeight="1" x14ac:dyDescent="0.2">
      <c r="A21" s="10" t="s">
        <v>61</v>
      </c>
      <c r="B21" s="10" t="s">
        <v>69</v>
      </c>
      <c r="C21" s="15" t="s">
        <v>196</v>
      </c>
      <c r="D21" s="10" t="s">
        <v>197</v>
      </c>
      <c r="E21" s="10" t="s">
        <v>197</v>
      </c>
      <c r="F21" s="10"/>
      <c r="G21" s="10" t="s">
        <v>23</v>
      </c>
      <c r="H21" s="19">
        <v>0</v>
      </c>
      <c r="I21" s="10">
        <f t="shared" ref="I21:I22" si="8">$I$9</f>
        <v>710000000</v>
      </c>
      <c r="J21" s="10" t="s">
        <v>182</v>
      </c>
      <c r="K21" s="10" t="s">
        <v>143</v>
      </c>
      <c r="L21" s="10" t="s">
        <v>184</v>
      </c>
      <c r="M21" s="10" t="s">
        <v>22</v>
      </c>
      <c r="N21" s="19">
        <v>1</v>
      </c>
      <c r="O21" s="10" t="s">
        <v>83</v>
      </c>
      <c r="P21" s="10">
        <v>5</v>
      </c>
      <c r="Q21" s="24">
        <f t="shared" ref="Q21" si="9">R21/P21</f>
        <v>10535.714285714284</v>
      </c>
      <c r="R21" s="21">
        <f t="shared" si="1"/>
        <v>52678.57142857142</v>
      </c>
      <c r="S21" s="21">
        <v>59000</v>
      </c>
      <c r="T21" s="21"/>
      <c r="U21" s="10">
        <v>2025</v>
      </c>
      <c r="V21" s="22"/>
      <c r="W21" s="29"/>
      <c r="X21" s="29"/>
    </row>
    <row r="22" spans="1:24" ht="65.099999999999994" customHeight="1" x14ac:dyDescent="0.2">
      <c r="A22" s="10" t="s">
        <v>140</v>
      </c>
      <c r="B22" s="10" t="s">
        <v>69</v>
      </c>
      <c r="C22" s="15" t="s">
        <v>196</v>
      </c>
      <c r="D22" s="10" t="s">
        <v>198</v>
      </c>
      <c r="E22" s="10" t="s">
        <v>199</v>
      </c>
      <c r="F22" s="10"/>
      <c r="G22" s="10" t="s">
        <v>23</v>
      </c>
      <c r="H22" s="19">
        <v>0</v>
      </c>
      <c r="I22" s="10">
        <f t="shared" si="8"/>
        <v>710000000</v>
      </c>
      <c r="J22" s="10" t="s">
        <v>182</v>
      </c>
      <c r="K22" s="10" t="s">
        <v>143</v>
      </c>
      <c r="L22" s="10" t="s">
        <v>184</v>
      </c>
      <c r="M22" s="10" t="s">
        <v>22</v>
      </c>
      <c r="N22" s="19">
        <v>1</v>
      </c>
      <c r="O22" s="10" t="s">
        <v>83</v>
      </c>
      <c r="P22" s="10">
        <v>5</v>
      </c>
      <c r="Q22" s="24">
        <f t="shared" ref="Q22:Q29" si="10">R22/P22</f>
        <v>10535.714285714284</v>
      </c>
      <c r="R22" s="21">
        <f t="shared" si="1"/>
        <v>52678.57142857142</v>
      </c>
      <c r="S22" s="21">
        <v>59000</v>
      </c>
      <c r="T22" s="21"/>
      <c r="U22" s="10">
        <v>2025</v>
      </c>
      <c r="V22" s="22"/>
      <c r="W22" s="29"/>
      <c r="X22" s="29"/>
    </row>
    <row r="23" spans="1:24" ht="65.099999999999994" customHeight="1" x14ac:dyDescent="0.2">
      <c r="A23" s="10" t="s">
        <v>62</v>
      </c>
      <c r="B23" s="10" t="s">
        <v>69</v>
      </c>
      <c r="C23" s="15" t="s">
        <v>192</v>
      </c>
      <c r="D23" s="10" t="s">
        <v>225</v>
      </c>
      <c r="E23" s="10" t="s">
        <v>224</v>
      </c>
      <c r="F23" s="10"/>
      <c r="G23" s="10" t="s">
        <v>23</v>
      </c>
      <c r="H23" s="19">
        <v>0</v>
      </c>
      <c r="I23" s="10">
        <f t="shared" si="3"/>
        <v>710000000</v>
      </c>
      <c r="J23" s="10" t="s">
        <v>182</v>
      </c>
      <c r="K23" s="10" t="s">
        <v>143</v>
      </c>
      <c r="L23" s="10" t="s">
        <v>184</v>
      </c>
      <c r="M23" s="10" t="s">
        <v>22</v>
      </c>
      <c r="N23" s="19">
        <v>1</v>
      </c>
      <c r="O23" s="10" t="s">
        <v>83</v>
      </c>
      <c r="P23" s="10">
        <v>110</v>
      </c>
      <c r="Q23" s="20">
        <f t="shared" si="10"/>
        <v>22.321428571428569</v>
      </c>
      <c r="R23" s="21">
        <f t="shared" si="1"/>
        <v>2455.3571428571427</v>
      </c>
      <c r="S23" s="21">
        <v>2750</v>
      </c>
      <c r="T23" s="21"/>
      <c r="U23" s="10">
        <v>2025</v>
      </c>
      <c r="V23" s="22"/>
      <c r="W23" s="29"/>
      <c r="X23" s="29"/>
    </row>
    <row r="24" spans="1:24" ht="65.099999999999994" customHeight="1" x14ac:dyDescent="0.2">
      <c r="A24" s="10" t="s">
        <v>63</v>
      </c>
      <c r="B24" s="10" t="s">
        <v>69</v>
      </c>
      <c r="C24" s="15" t="s">
        <v>193</v>
      </c>
      <c r="D24" s="10" t="s">
        <v>223</v>
      </c>
      <c r="E24" s="10" t="s">
        <v>222</v>
      </c>
      <c r="F24" s="10"/>
      <c r="G24" s="10" t="s">
        <v>23</v>
      </c>
      <c r="H24" s="19">
        <v>0</v>
      </c>
      <c r="I24" s="10">
        <f t="shared" si="3"/>
        <v>710000000</v>
      </c>
      <c r="J24" s="10" t="s">
        <v>182</v>
      </c>
      <c r="K24" s="10" t="s">
        <v>143</v>
      </c>
      <c r="L24" s="10" t="s">
        <v>184</v>
      </c>
      <c r="M24" s="10" t="s">
        <v>22</v>
      </c>
      <c r="N24" s="19">
        <v>1</v>
      </c>
      <c r="O24" s="10" t="s">
        <v>83</v>
      </c>
      <c r="P24" s="10">
        <v>52</v>
      </c>
      <c r="Q24" s="20">
        <f t="shared" si="10"/>
        <v>267.85714285714283</v>
      </c>
      <c r="R24" s="21">
        <f t="shared" si="1"/>
        <v>13928.571428571428</v>
      </c>
      <c r="S24" s="21">
        <v>15600</v>
      </c>
      <c r="T24" s="21"/>
      <c r="U24" s="10">
        <v>2025</v>
      </c>
      <c r="V24" s="22"/>
      <c r="W24" s="29"/>
      <c r="X24" s="29"/>
    </row>
    <row r="25" spans="1:24" ht="65.099999999999994" customHeight="1" x14ac:dyDescent="0.2">
      <c r="A25" s="10" t="s">
        <v>141</v>
      </c>
      <c r="B25" s="10" t="s">
        <v>69</v>
      </c>
      <c r="C25" s="15" t="s">
        <v>97</v>
      </c>
      <c r="D25" s="10" t="s">
        <v>77</v>
      </c>
      <c r="E25" s="10" t="s">
        <v>78</v>
      </c>
      <c r="F25" s="10"/>
      <c r="G25" s="10" t="s">
        <v>23</v>
      </c>
      <c r="H25" s="19">
        <v>0</v>
      </c>
      <c r="I25" s="10">
        <f t="shared" si="3"/>
        <v>710000000</v>
      </c>
      <c r="J25" s="10" t="s">
        <v>182</v>
      </c>
      <c r="K25" s="10" t="s">
        <v>143</v>
      </c>
      <c r="L25" s="10" t="s">
        <v>184</v>
      </c>
      <c r="M25" s="10" t="s">
        <v>22</v>
      </c>
      <c r="N25" s="19">
        <v>1</v>
      </c>
      <c r="O25" s="10" t="s">
        <v>85</v>
      </c>
      <c r="P25" s="10">
        <v>20</v>
      </c>
      <c r="Q25" s="20">
        <f t="shared" si="10"/>
        <v>14062.5</v>
      </c>
      <c r="R25" s="21">
        <f t="shared" si="1"/>
        <v>281250</v>
      </c>
      <c r="S25" s="21">
        <v>315000</v>
      </c>
      <c r="T25" s="21"/>
      <c r="U25" s="10">
        <v>2025</v>
      </c>
      <c r="V25" s="22"/>
      <c r="W25" s="29"/>
      <c r="X25" s="29"/>
    </row>
    <row r="26" spans="1:24" ht="65.099999999999994" customHeight="1" x14ac:dyDescent="0.2">
      <c r="A26" s="10" t="s">
        <v>67</v>
      </c>
      <c r="B26" s="10" t="s">
        <v>69</v>
      </c>
      <c r="C26" s="15" t="s">
        <v>96</v>
      </c>
      <c r="D26" s="10" t="s">
        <v>81</v>
      </c>
      <c r="E26" s="10" t="s">
        <v>160</v>
      </c>
      <c r="F26" s="10"/>
      <c r="G26" s="10" t="str">
        <f t="shared" ref="G26:H27" si="11">G25</f>
        <v>ОИ</v>
      </c>
      <c r="H26" s="19">
        <f t="shared" si="11"/>
        <v>0</v>
      </c>
      <c r="I26" s="10">
        <f t="shared" si="3"/>
        <v>710000000</v>
      </c>
      <c r="J26" s="10" t="s">
        <v>182</v>
      </c>
      <c r="K26" s="10" t="s">
        <v>143</v>
      </c>
      <c r="L26" s="10" t="s">
        <v>184</v>
      </c>
      <c r="M26" s="10" t="str">
        <f t="shared" ref="M26:N27" si="12">M25</f>
        <v>DDP</v>
      </c>
      <c r="N26" s="19">
        <f t="shared" si="12"/>
        <v>1</v>
      </c>
      <c r="O26" s="10" t="s">
        <v>83</v>
      </c>
      <c r="P26" s="10">
        <v>5</v>
      </c>
      <c r="Q26" s="20">
        <f t="shared" si="10"/>
        <v>126562.49999999997</v>
      </c>
      <c r="R26" s="21">
        <f t="shared" si="1"/>
        <v>632812.49999999988</v>
      </c>
      <c r="S26" s="21">
        <v>708750</v>
      </c>
      <c r="T26" s="21"/>
      <c r="U26" s="10">
        <v>2025</v>
      </c>
      <c r="V26" s="22"/>
      <c r="W26" s="29"/>
      <c r="X26" s="29"/>
    </row>
    <row r="27" spans="1:24" ht="65.099999999999994" customHeight="1" x14ac:dyDescent="0.2">
      <c r="A27" s="10" t="s">
        <v>70</v>
      </c>
      <c r="B27" s="10" t="s">
        <v>69</v>
      </c>
      <c r="C27" s="15" t="s">
        <v>96</v>
      </c>
      <c r="D27" s="10" t="s">
        <v>81</v>
      </c>
      <c r="E27" s="10" t="s">
        <v>133</v>
      </c>
      <c r="F27" s="10"/>
      <c r="G27" s="10" t="str">
        <f t="shared" si="11"/>
        <v>ОИ</v>
      </c>
      <c r="H27" s="19">
        <f t="shared" si="11"/>
        <v>0</v>
      </c>
      <c r="I27" s="10">
        <f t="shared" si="3"/>
        <v>710000000</v>
      </c>
      <c r="J27" s="10" t="s">
        <v>182</v>
      </c>
      <c r="K27" s="10" t="s">
        <v>143</v>
      </c>
      <c r="L27" s="10" t="s">
        <v>184</v>
      </c>
      <c r="M27" s="10" t="str">
        <f t="shared" si="12"/>
        <v>DDP</v>
      </c>
      <c r="N27" s="19">
        <f t="shared" si="12"/>
        <v>1</v>
      </c>
      <c r="O27" s="10" t="s">
        <v>83</v>
      </c>
      <c r="P27" s="10">
        <v>5</v>
      </c>
      <c r="Q27" s="20">
        <f t="shared" si="10"/>
        <v>149999.99999999997</v>
      </c>
      <c r="R27" s="21">
        <f t="shared" si="1"/>
        <v>749999.99999999988</v>
      </c>
      <c r="S27" s="21">
        <v>840000</v>
      </c>
      <c r="T27" s="21"/>
      <c r="U27" s="10">
        <v>2025</v>
      </c>
      <c r="V27" s="22"/>
      <c r="W27" s="29"/>
      <c r="X27" s="29"/>
    </row>
    <row r="28" spans="1:24" ht="65.099999999999994" customHeight="1" x14ac:dyDescent="0.2">
      <c r="A28" s="10" t="s">
        <v>142</v>
      </c>
      <c r="B28" s="10" t="s">
        <v>69</v>
      </c>
      <c r="C28" s="15" t="s">
        <v>168</v>
      </c>
      <c r="D28" s="10" t="s">
        <v>169</v>
      </c>
      <c r="E28" s="10" t="s">
        <v>200</v>
      </c>
      <c r="F28" s="10"/>
      <c r="G28" s="10" t="s">
        <v>23</v>
      </c>
      <c r="H28" s="19">
        <v>1</v>
      </c>
      <c r="I28" s="10">
        <f t="shared" si="3"/>
        <v>710000000</v>
      </c>
      <c r="J28" s="10" t="s">
        <v>182</v>
      </c>
      <c r="K28" s="10" t="s">
        <v>143</v>
      </c>
      <c r="L28" s="10" t="s">
        <v>184</v>
      </c>
      <c r="M28" s="10" t="str">
        <f>M27</f>
        <v>DDP</v>
      </c>
      <c r="N28" s="19">
        <f>N27</f>
        <v>1</v>
      </c>
      <c r="O28" s="10" t="s">
        <v>83</v>
      </c>
      <c r="P28" s="10">
        <v>225</v>
      </c>
      <c r="Q28" s="20">
        <f t="shared" si="10"/>
        <v>714.28571428571422</v>
      </c>
      <c r="R28" s="21">
        <f t="shared" si="1"/>
        <v>160714.28571428571</v>
      </c>
      <c r="S28" s="21">
        <v>180000</v>
      </c>
      <c r="T28" s="21"/>
      <c r="U28" s="10">
        <v>2025</v>
      </c>
      <c r="V28" s="22"/>
      <c r="W28" s="29"/>
      <c r="X28" s="29"/>
    </row>
    <row r="29" spans="1:24" ht="65.099999999999994" customHeight="1" x14ac:dyDescent="0.2">
      <c r="A29" s="10" t="s">
        <v>71</v>
      </c>
      <c r="B29" s="10" t="s">
        <v>69</v>
      </c>
      <c r="C29" s="15" t="s">
        <v>168</v>
      </c>
      <c r="D29" s="10" t="s">
        <v>181</v>
      </c>
      <c r="E29" s="10" t="s">
        <v>185</v>
      </c>
      <c r="F29" s="25"/>
      <c r="G29" s="10" t="s">
        <v>23</v>
      </c>
      <c r="H29" s="19">
        <v>1</v>
      </c>
      <c r="I29" s="10">
        <f t="shared" si="3"/>
        <v>710000000</v>
      </c>
      <c r="J29" s="10" t="s">
        <v>182</v>
      </c>
      <c r="K29" s="10" t="s">
        <v>183</v>
      </c>
      <c r="L29" s="10" t="s">
        <v>184</v>
      </c>
      <c r="M29" s="10" t="str">
        <f>M27</f>
        <v>DDP</v>
      </c>
      <c r="N29" s="19">
        <f>N27</f>
        <v>1</v>
      </c>
      <c r="O29" s="10" t="s">
        <v>83</v>
      </c>
      <c r="P29" s="10">
        <v>30</v>
      </c>
      <c r="Q29" s="20">
        <f t="shared" si="10"/>
        <v>13392.857142857141</v>
      </c>
      <c r="R29" s="21">
        <f t="shared" si="1"/>
        <v>401785.71428571426</v>
      </c>
      <c r="S29" s="21">
        <v>450000</v>
      </c>
      <c r="T29" s="25"/>
      <c r="U29" s="10">
        <v>2025</v>
      </c>
      <c r="V29" s="25"/>
      <c r="W29" s="29"/>
      <c r="X29" s="29"/>
    </row>
    <row r="30" spans="1:24" ht="65.099999999999994" customHeight="1" x14ac:dyDescent="0.2">
      <c r="A30" s="28" t="s">
        <v>25</v>
      </c>
      <c r="B30" s="28"/>
      <c r="C30" s="28"/>
      <c r="D30" s="28"/>
      <c r="E30" s="28"/>
      <c r="F30" s="14"/>
      <c r="G30" s="1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7">
        <f>SUM(R8:R29)</f>
        <v>7890758.9285714291</v>
      </c>
      <c r="S30" s="17">
        <f>SUM(S8:S29)</f>
        <v>8837650</v>
      </c>
      <c r="T30" s="14"/>
      <c r="U30" s="17"/>
      <c r="V30" s="17"/>
      <c r="W30" s="29"/>
      <c r="X30" s="29"/>
    </row>
    <row r="31" spans="1:24" ht="65.099999999999994" customHeight="1" x14ac:dyDescent="0.2">
      <c r="A31" s="28" t="s">
        <v>128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9"/>
      <c r="X31" s="29"/>
    </row>
    <row r="32" spans="1:24" ht="65.099999999999994" customHeight="1" x14ac:dyDescent="0.2">
      <c r="A32" s="10" t="s">
        <v>26</v>
      </c>
      <c r="B32" s="10" t="s">
        <v>69</v>
      </c>
      <c r="C32" s="15" t="s">
        <v>95</v>
      </c>
      <c r="D32" s="10" t="s">
        <v>45</v>
      </c>
      <c r="E32" s="10" t="s">
        <v>105</v>
      </c>
      <c r="F32" s="10"/>
      <c r="G32" s="10" t="s">
        <v>23</v>
      </c>
      <c r="H32" s="19">
        <v>1</v>
      </c>
      <c r="I32" s="10">
        <v>710000000</v>
      </c>
      <c r="J32" s="10" t="s">
        <v>182</v>
      </c>
      <c r="K32" s="10" t="s">
        <v>145</v>
      </c>
      <c r="L32" s="10" t="s">
        <v>184</v>
      </c>
      <c r="M32" s="10" t="s">
        <v>22</v>
      </c>
      <c r="N32" s="19" t="s">
        <v>30</v>
      </c>
      <c r="O32" s="10" t="s">
        <v>27</v>
      </c>
      <c r="P32" s="10"/>
      <c r="Q32" s="24"/>
      <c r="R32" s="21">
        <f t="shared" ref="R32:R36" si="13">S32/1.12</f>
        <v>3749999.9999999995</v>
      </c>
      <c r="S32" s="21">
        <v>4200000</v>
      </c>
      <c r="T32" s="21"/>
      <c r="U32" s="10">
        <v>2025</v>
      </c>
      <c r="V32" s="22"/>
      <c r="W32" s="29"/>
      <c r="X32" s="29"/>
    </row>
    <row r="33" spans="1:24" ht="65.099999999999994" customHeight="1" x14ac:dyDescent="0.2">
      <c r="A33" s="10" t="s">
        <v>28</v>
      </c>
      <c r="B33" s="10" t="s">
        <v>69</v>
      </c>
      <c r="C33" s="15" t="s">
        <v>94</v>
      </c>
      <c r="D33" s="10" t="s">
        <v>106</v>
      </c>
      <c r="E33" s="10" t="s">
        <v>106</v>
      </c>
      <c r="F33" s="10"/>
      <c r="G33" s="10" t="s">
        <v>23</v>
      </c>
      <c r="H33" s="19">
        <v>1</v>
      </c>
      <c r="I33" s="10">
        <v>710000000</v>
      </c>
      <c r="J33" s="10" t="s">
        <v>182</v>
      </c>
      <c r="K33" s="10" t="s">
        <v>145</v>
      </c>
      <c r="L33" s="10" t="s">
        <v>184</v>
      </c>
      <c r="M33" s="10" t="s">
        <v>22</v>
      </c>
      <c r="N33" s="19" t="s">
        <v>24</v>
      </c>
      <c r="O33" s="10" t="s">
        <v>27</v>
      </c>
      <c r="P33" s="10"/>
      <c r="Q33" s="24"/>
      <c r="R33" s="21">
        <f t="shared" si="13"/>
        <v>1071428.5714285714</v>
      </c>
      <c r="S33" s="21">
        <v>1200000</v>
      </c>
      <c r="T33" s="21"/>
      <c r="U33" s="10">
        <v>2025</v>
      </c>
      <c r="V33" s="22"/>
      <c r="W33" s="29"/>
      <c r="X33" s="29"/>
    </row>
    <row r="34" spans="1:24" ht="65.099999999999994" customHeight="1" x14ac:dyDescent="0.2">
      <c r="A34" s="10" t="s">
        <v>29</v>
      </c>
      <c r="B34" s="10" t="s">
        <v>69</v>
      </c>
      <c r="C34" s="15" t="s">
        <v>93</v>
      </c>
      <c r="D34" s="10" t="s">
        <v>107</v>
      </c>
      <c r="E34" s="10" t="s">
        <v>107</v>
      </c>
      <c r="F34" s="10"/>
      <c r="G34" s="10" t="s">
        <v>23</v>
      </c>
      <c r="H34" s="19">
        <v>1</v>
      </c>
      <c r="I34" s="10">
        <v>710000000</v>
      </c>
      <c r="J34" s="10" t="s">
        <v>182</v>
      </c>
      <c r="K34" s="10" t="s">
        <v>145</v>
      </c>
      <c r="L34" s="10" t="s">
        <v>184</v>
      </c>
      <c r="M34" s="10" t="s">
        <v>22</v>
      </c>
      <c r="N34" s="19" t="s">
        <v>30</v>
      </c>
      <c r="O34" s="10" t="s">
        <v>27</v>
      </c>
      <c r="P34" s="10"/>
      <c r="Q34" s="24"/>
      <c r="R34" s="21">
        <f t="shared" si="13"/>
        <v>39278999.999999993</v>
      </c>
      <c r="S34" s="21">
        <v>43992480</v>
      </c>
      <c r="T34" s="21"/>
      <c r="U34" s="10">
        <v>2025</v>
      </c>
      <c r="V34" s="22"/>
      <c r="W34" s="29"/>
      <c r="X34" s="29"/>
    </row>
    <row r="35" spans="1:24" ht="65.099999999999994" customHeight="1" x14ac:dyDescent="0.2">
      <c r="A35" s="10" t="s">
        <v>31</v>
      </c>
      <c r="B35" s="10" t="s">
        <v>69</v>
      </c>
      <c r="C35" s="15" t="s">
        <v>151</v>
      </c>
      <c r="D35" s="10" t="s">
        <v>152</v>
      </c>
      <c r="E35" s="10" t="s">
        <v>152</v>
      </c>
      <c r="F35" s="10"/>
      <c r="G35" s="10" t="s">
        <v>23</v>
      </c>
      <c r="H35" s="19">
        <v>1</v>
      </c>
      <c r="I35" s="10">
        <v>710000000</v>
      </c>
      <c r="J35" s="10" t="s">
        <v>182</v>
      </c>
      <c r="K35" s="10" t="s">
        <v>145</v>
      </c>
      <c r="L35" s="10" t="s">
        <v>184</v>
      </c>
      <c r="M35" s="10" t="s">
        <v>22</v>
      </c>
      <c r="N35" s="19" t="s">
        <v>30</v>
      </c>
      <c r="O35" s="10" t="s">
        <v>27</v>
      </c>
      <c r="P35" s="10"/>
      <c r="Q35" s="24"/>
      <c r="R35" s="21">
        <f t="shared" si="13"/>
        <v>160714.28571428571</v>
      </c>
      <c r="S35" s="21">
        <v>180000</v>
      </c>
      <c r="T35" s="21"/>
      <c r="U35" s="10">
        <v>2025</v>
      </c>
      <c r="V35" s="22"/>
      <c r="W35" s="29"/>
      <c r="X35" s="29"/>
    </row>
    <row r="36" spans="1:24" ht="88.15" customHeight="1" x14ac:dyDescent="0.2">
      <c r="A36" s="10" t="s">
        <v>32</v>
      </c>
      <c r="B36" s="10" t="s">
        <v>69</v>
      </c>
      <c r="C36" s="15" t="s">
        <v>92</v>
      </c>
      <c r="D36" s="10" t="s">
        <v>108</v>
      </c>
      <c r="E36" s="10" t="s">
        <v>146</v>
      </c>
      <c r="F36" s="10"/>
      <c r="G36" s="10" t="s">
        <v>150</v>
      </c>
      <c r="H36" s="19">
        <v>1</v>
      </c>
      <c r="I36" s="10">
        <v>710000000</v>
      </c>
      <c r="J36" s="10" t="s">
        <v>182</v>
      </c>
      <c r="K36" s="10" t="s">
        <v>145</v>
      </c>
      <c r="L36" s="10" t="s">
        <v>184</v>
      </c>
      <c r="M36" s="10" t="s">
        <v>22</v>
      </c>
      <c r="N36" s="19" t="s">
        <v>30</v>
      </c>
      <c r="O36" s="10" t="s">
        <v>27</v>
      </c>
      <c r="P36" s="10"/>
      <c r="Q36" s="24"/>
      <c r="R36" s="21">
        <f t="shared" si="13"/>
        <v>7199999.9999999991</v>
      </c>
      <c r="S36" s="21">
        <v>8064000</v>
      </c>
      <c r="T36" s="21"/>
      <c r="U36" s="10">
        <v>2025</v>
      </c>
      <c r="V36" s="22"/>
      <c r="W36" s="29"/>
      <c r="X36" s="29"/>
    </row>
    <row r="37" spans="1:24" ht="65.099999999999994" customHeight="1" x14ac:dyDescent="0.2">
      <c r="A37" s="10" t="s">
        <v>33</v>
      </c>
      <c r="B37" s="10" t="s">
        <v>69</v>
      </c>
      <c r="C37" s="15" t="s">
        <v>90</v>
      </c>
      <c r="D37" s="10" t="s">
        <v>117</v>
      </c>
      <c r="E37" s="10" t="s">
        <v>117</v>
      </c>
      <c r="F37" s="10"/>
      <c r="G37" s="10" t="s">
        <v>23</v>
      </c>
      <c r="H37" s="19">
        <v>1</v>
      </c>
      <c r="I37" s="10">
        <v>710000000</v>
      </c>
      <c r="J37" s="10" t="s">
        <v>182</v>
      </c>
      <c r="K37" s="10" t="s">
        <v>229</v>
      </c>
      <c r="L37" s="10" t="s">
        <v>184</v>
      </c>
      <c r="M37" s="10" t="s">
        <v>22</v>
      </c>
      <c r="N37" s="19">
        <v>1</v>
      </c>
      <c r="O37" s="10" t="s">
        <v>27</v>
      </c>
      <c r="P37" s="10"/>
      <c r="Q37" s="24"/>
      <c r="R37" s="21">
        <v>988187</v>
      </c>
      <c r="S37" s="21"/>
      <c r="T37" s="21"/>
      <c r="U37" s="10">
        <v>2025</v>
      </c>
      <c r="V37" s="22"/>
      <c r="W37" s="29"/>
      <c r="X37" s="29"/>
    </row>
    <row r="38" spans="1:24" ht="78.75" x14ac:dyDescent="0.2">
      <c r="A38" s="10" t="s">
        <v>34</v>
      </c>
      <c r="B38" s="10" t="s">
        <v>69</v>
      </c>
      <c r="C38" s="15" t="s">
        <v>86</v>
      </c>
      <c r="D38" s="10" t="s">
        <v>68</v>
      </c>
      <c r="E38" s="10" t="s">
        <v>76</v>
      </c>
      <c r="F38" s="10"/>
      <c r="G38" s="10" t="s">
        <v>23</v>
      </c>
      <c r="H38" s="19">
        <v>1</v>
      </c>
      <c r="I38" s="10">
        <v>710000000</v>
      </c>
      <c r="J38" s="10" t="s">
        <v>182</v>
      </c>
      <c r="K38" s="10" t="s">
        <v>143</v>
      </c>
      <c r="L38" s="10" t="s">
        <v>184</v>
      </c>
      <c r="M38" s="10" t="s">
        <v>22</v>
      </c>
      <c r="N38" s="19">
        <v>1</v>
      </c>
      <c r="O38" s="10" t="s">
        <v>27</v>
      </c>
      <c r="P38" s="10"/>
      <c r="Q38" s="24"/>
      <c r="R38" s="21">
        <f>S38/1.12</f>
        <v>178571.42857142855</v>
      </c>
      <c r="S38" s="21">
        <v>200000</v>
      </c>
      <c r="T38" s="21"/>
      <c r="U38" s="10">
        <v>2025</v>
      </c>
      <c r="V38" s="22"/>
      <c r="W38" s="29"/>
      <c r="X38" s="29"/>
    </row>
    <row r="39" spans="1:24" ht="65.099999999999994" customHeight="1" x14ac:dyDescent="0.2">
      <c r="A39" s="10" t="s">
        <v>35</v>
      </c>
      <c r="B39" s="10" t="s">
        <v>69</v>
      </c>
      <c r="C39" s="15" t="s">
        <v>121</v>
      </c>
      <c r="D39" s="10" t="s">
        <v>122</v>
      </c>
      <c r="E39" s="10" t="s">
        <v>122</v>
      </c>
      <c r="F39" s="10"/>
      <c r="G39" s="10" t="s">
        <v>23</v>
      </c>
      <c r="H39" s="19">
        <v>1</v>
      </c>
      <c r="I39" s="10">
        <v>710000000</v>
      </c>
      <c r="J39" s="10" t="s">
        <v>182</v>
      </c>
      <c r="K39" s="10" t="s">
        <v>145</v>
      </c>
      <c r="L39" s="10" t="s">
        <v>184</v>
      </c>
      <c r="M39" s="10" t="s">
        <v>22</v>
      </c>
      <c r="N39" s="19" t="s">
        <v>30</v>
      </c>
      <c r="O39" s="10" t="s">
        <v>27</v>
      </c>
      <c r="P39" s="10"/>
      <c r="Q39" s="24"/>
      <c r="R39" s="21">
        <f t="shared" ref="R39:R43" si="14">S39/1.12</f>
        <v>3139999.9999999995</v>
      </c>
      <c r="S39" s="21">
        <v>3516800</v>
      </c>
      <c r="T39" s="21"/>
      <c r="U39" s="10">
        <v>2025</v>
      </c>
      <c r="V39" s="22"/>
      <c r="W39" s="29"/>
      <c r="X39" s="29"/>
    </row>
    <row r="40" spans="1:24" ht="65.099999999999994" customHeight="1" x14ac:dyDescent="0.2">
      <c r="A40" s="10" t="s">
        <v>36</v>
      </c>
      <c r="B40" s="10" t="s">
        <v>69</v>
      </c>
      <c r="C40" s="15" t="s">
        <v>129</v>
      </c>
      <c r="D40" s="10" t="s">
        <v>130</v>
      </c>
      <c r="E40" s="10" t="s">
        <v>231</v>
      </c>
      <c r="F40" s="10"/>
      <c r="G40" s="10" t="s">
        <v>23</v>
      </c>
      <c r="H40" s="19">
        <v>1</v>
      </c>
      <c r="I40" s="10">
        <v>710000000</v>
      </c>
      <c r="J40" s="10" t="s">
        <v>182</v>
      </c>
      <c r="K40" s="10" t="s">
        <v>157</v>
      </c>
      <c r="L40" s="10" t="s">
        <v>184</v>
      </c>
      <c r="M40" s="10" t="s">
        <v>22</v>
      </c>
      <c r="N40" s="19">
        <v>1</v>
      </c>
      <c r="O40" s="10" t="s">
        <v>27</v>
      </c>
      <c r="P40" s="10"/>
      <c r="Q40" s="24"/>
      <c r="R40" s="21">
        <f t="shared" si="14"/>
        <v>885599.99999999988</v>
      </c>
      <c r="S40" s="21">
        <v>991872</v>
      </c>
      <c r="T40" s="21"/>
      <c r="U40" s="10">
        <v>2025</v>
      </c>
      <c r="V40" s="22"/>
      <c r="W40" s="29"/>
      <c r="X40" s="29"/>
    </row>
    <row r="41" spans="1:24" ht="65.099999999999994" customHeight="1" x14ac:dyDescent="0.2">
      <c r="A41" s="10" t="s">
        <v>46</v>
      </c>
      <c r="B41" s="10" t="s">
        <v>69</v>
      </c>
      <c r="C41" s="15" t="s">
        <v>109</v>
      </c>
      <c r="D41" s="10" t="s">
        <v>110</v>
      </c>
      <c r="E41" s="10" t="s">
        <v>111</v>
      </c>
      <c r="F41" s="10"/>
      <c r="G41" s="10" t="s">
        <v>23</v>
      </c>
      <c r="H41" s="19">
        <v>1</v>
      </c>
      <c r="I41" s="10">
        <v>710000000</v>
      </c>
      <c r="J41" s="10" t="s">
        <v>182</v>
      </c>
      <c r="K41" s="10" t="s">
        <v>145</v>
      </c>
      <c r="L41" s="10" t="s">
        <v>184</v>
      </c>
      <c r="M41" s="10" t="s">
        <v>22</v>
      </c>
      <c r="N41" s="19" t="s">
        <v>30</v>
      </c>
      <c r="O41" s="10" t="s">
        <v>27</v>
      </c>
      <c r="P41" s="10"/>
      <c r="Q41" s="24"/>
      <c r="R41" s="21">
        <f t="shared" si="14"/>
        <v>2639999.9999999995</v>
      </c>
      <c r="S41" s="21">
        <v>2956800</v>
      </c>
      <c r="T41" s="21"/>
      <c r="U41" s="10">
        <v>2025</v>
      </c>
      <c r="V41" s="22"/>
      <c r="W41" s="29"/>
      <c r="X41" s="29"/>
    </row>
    <row r="42" spans="1:24" ht="65.099999999999994" customHeight="1" x14ac:dyDescent="0.2">
      <c r="A42" s="10" t="s">
        <v>47</v>
      </c>
      <c r="B42" s="10" t="s">
        <v>69</v>
      </c>
      <c r="C42" s="15" t="s">
        <v>79</v>
      </c>
      <c r="D42" s="10" t="s">
        <v>113</v>
      </c>
      <c r="E42" s="10" t="s">
        <v>112</v>
      </c>
      <c r="F42" s="10"/>
      <c r="G42" s="10" t="s">
        <v>23</v>
      </c>
      <c r="H42" s="19">
        <v>1</v>
      </c>
      <c r="I42" s="10">
        <v>710000000</v>
      </c>
      <c r="J42" s="10" t="s">
        <v>182</v>
      </c>
      <c r="K42" s="10" t="s">
        <v>157</v>
      </c>
      <c r="L42" s="10" t="s">
        <v>184</v>
      </c>
      <c r="M42" s="10" t="s">
        <v>22</v>
      </c>
      <c r="N42" s="19">
        <v>1</v>
      </c>
      <c r="O42" s="10" t="s">
        <v>27</v>
      </c>
      <c r="P42" s="10"/>
      <c r="Q42" s="24"/>
      <c r="R42" s="21">
        <f t="shared" si="14"/>
        <v>1843890.1785714284</v>
      </c>
      <c r="S42" s="21">
        <v>2065157</v>
      </c>
      <c r="T42" s="21"/>
      <c r="U42" s="10">
        <v>2025</v>
      </c>
      <c r="V42" s="22"/>
      <c r="W42" s="29"/>
      <c r="X42" s="29"/>
    </row>
    <row r="43" spans="1:24" ht="87" customHeight="1" x14ac:dyDescent="0.2">
      <c r="A43" s="10" t="s">
        <v>40</v>
      </c>
      <c r="B43" s="10" t="s">
        <v>69</v>
      </c>
      <c r="C43" s="15" t="s">
        <v>91</v>
      </c>
      <c r="D43" s="10" t="s">
        <v>114</v>
      </c>
      <c r="E43" s="10" t="s">
        <v>115</v>
      </c>
      <c r="F43" s="10"/>
      <c r="G43" s="10" t="s">
        <v>23</v>
      </c>
      <c r="H43" s="19">
        <v>1</v>
      </c>
      <c r="I43" s="10">
        <v>710000000</v>
      </c>
      <c r="J43" s="10" t="s">
        <v>182</v>
      </c>
      <c r="K43" s="10" t="s">
        <v>143</v>
      </c>
      <c r="L43" s="10" t="s">
        <v>184</v>
      </c>
      <c r="M43" s="10" t="s">
        <v>22</v>
      </c>
      <c r="N43" s="19" t="s">
        <v>178</v>
      </c>
      <c r="O43" s="10" t="s">
        <v>27</v>
      </c>
      <c r="P43" s="10"/>
      <c r="Q43" s="24"/>
      <c r="R43" s="21">
        <f t="shared" si="14"/>
        <v>5357142.8571428563</v>
      </c>
      <c r="S43" s="21">
        <v>6000000</v>
      </c>
      <c r="T43" s="21"/>
      <c r="U43" s="10">
        <v>2025</v>
      </c>
      <c r="V43" s="22"/>
      <c r="W43" s="29"/>
      <c r="X43" s="29"/>
    </row>
    <row r="44" spans="1:24" ht="65.099999999999994" customHeight="1" x14ac:dyDescent="0.2">
      <c r="A44" s="10" t="s">
        <v>80</v>
      </c>
      <c r="B44" s="10" t="s">
        <v>69</v>
      </c>
      <c r="C44" s="15" t="s">
        <v>116</v>
      </c>
      <c r="D44" s="10" t="s">
        <v>75</v>
      </c>
      <c r="E44" s="10" t="s">
        <v>118</v>
      </c>
      <c r="F44" s="10"/>
      <c r="G44" s="10" t="s">
        <v>23</v>
      </c>
      <c r="H44" s="19">
        <v>1</v>
      </c>
      <c r="I44" s="10">
        <v>711210000</v>
      </c>
      <c r="J44" s="10" t="s">
        <v>182</v>
      </c>
      <c r="K44" s="10" t="s">
        <v>183</v>
      </c>
      <c r="L44" s="10" t="s">
        <v>184</v>
      </c>
      <c r="M44" s="10"/>
      <c r="N44" s="19">
        <v>1</v>
      </c>
      <c r="O44" s="10" t="s">
        <v>27</v>
      </c>
      <c r="P44" s="10"/>
      <c r="Q44" s="24"/>
      <c r="R44" s="21">
        <v>6840000</v>
      </c>
      <c r="S44" s="21"/>
      <c r="T44" s="21"/>
      <c r="U44" s="10">
        <v>2025</v>
      </c>
      <c r="V44" s="22"/>
      <c r="W44" s="29"/>
      <c r="X44" s="29"/>
    </row>
    <row r="45" spans="1:24" ht="81.75" customHeight="1" x14ac:dyDescent="0.2">
      <c r="A45" s="10" t="s">
        <v>41</v>
      </c>
      <c r="B45" s="10" t="s">
        <v>69</v>
      </c>
      <c r="C45" s="15" t="s">
        <v>89</v>
      </c>
      <c r="D45" s="10" t="s">
        <v>73</v>
      </c>
      <c r="E45" s="10" t="s">
        <v>73</v>
      </c>
      <c r="F45" s="10"/>
      <c r="G45" s="10" t="s">
        <v>23</v>
      </c>
      <c r="H45" s="19">
        <v>1</v>
      </c>
      <c r="I45" s="10">
        <v>710000000</v>
      </c>
      <c r="J45" s="10" t="s">
        <v>182</v>
      </c>
      <c r="K45" s="10" t="s">
        <v>143</v>
      </c>
      <c r="L45" s="10" t="s">
        <v>184</v>
      </c>
      <c r="M45" s="10" t="s">
        <v>22</v>
      </c>
      <c r="N45" s="19" t="s">
        <v>24</v>
      </c>
      <c r="O45" s="10"/>
      <c r="P45" s="10"/>
      <c r="Q45" s="24"/>
      <c r="R45" s="21">
        <f t="shared" ref="R45:R65" si="15">S45/1.12</f>
        <v>2301357.1428571427</v>
      </c>
      <c r="S45" s="27">
        <v>2577520</v>
      </c>
      <c r="T45" s="21"/>
      <c r="U45" s="10">
        <v>2025</v>
      </c>
      <c r="V45" s="22"/>
      <c r="W45" s="29"/>
      <c r="X45" s="29"/>
    </row>
    <row r="46" spans="1:24" ht="65.099999999999994" customHeight="1" x14ac:dyDescent="0.2">
      <c r="A46" s="10" t="s">
        <v>74</v>
      </c>
      <c r="B46" s="10" t="s">
        <v>69</v>
      </c>
      <c r="C46" s="15" t="s">
        <v>88</v>
      </c>
      <c r="D46" s="10" t="s">
        <v>72</v>
      </c>
      <c r="E46" s="10" t="s">
        <v>119</v>
      </c>
      <c r="F46" s="10"/>
      <c r="G46" s="10" t="s">
        <v>23</v>
      </c>
      <c r="H46" s="19">
        <v>1</v>
      </c>
      <c r="I46" s="10">
        <v>710000000</v>
      </c>
      <c r="J46" s="10" t="s">
        <v>182</v>
      </c>
      <c r="K46" s="10" t="s">
        <v>145</v>
      </c>
      <c r="L46" s="10" t="s">
        <v>184</v>
      </c>
      <c r="M46" s="10" t="s">
        <v>22</v>
      </c>
      <c r="N46" s="19" t="s">
        <v>30</v>
      </c>
      <c r="O46" s="10" t="s">
        <v>27</v>
      </c>
      <c r="P46" s="10"/>
      <c r="Q46" s="24"/>
      <c r="R46" s="21">
        <f t="shared" si="15"/>
        <v>1200000</v>
      </c>
      <c r="S46" s="27">
        <v>1344000</v>
      </c>
      <c r="T46" s="21"/>
      <c r="U46" s="10">
        <v>2025</v>
      </c>
      <c r="V46" s="22"/>
      <c r="W46" s="29"/>
      <c r="X46" s="29"/>
    </row>
    <row r="47" spans="1:24" ht="65.099999999999994" customHeight="1" x14ac:dyDescent="0.2">
      <c r="A47" s="10" t="s">
        <v>42</v>
      </c>
      <c r="B47" s="10" t="s">
        <v>69</v>
      </c>
      <c r="C47" s="15" t="s">
        <v>87</v>
      </c>
      <c r="D47" s="10" t="s">
        <v>120</v>
      </c>
      <c r="E47" s="26" t="s">
        <v>144</v>
      </c>
      <c r="F47" s="10"/>
      <c r="G47" s="10" t="s">
        <v>23</v>
      </c>
      <c r="H47" s="19">
        <v>1</v>
      </c>
      <c r="I47" s="10">
        <v>710000000</v>
      </c>
      <c r="J47" s="10" t="s">
        <v>182</v>
      </c>
      <c r="K47" s="10" t="s">
        <v>143</v>
      </c>
      <c r="L47" s="10" t="s">
        <v>184</v>
      </c>
      <c r="M47" s="10" t="s">
        <v>22</v>
      </c>
      <c r="N47" s="19" t="s">
        <v>24</v>
      </c>
      <c r="O47" s="10" t="s">
        <v>27</v>
      </c>
      <c r="P47" s="10"/>
      <c r="Q47" s="24"/>
      <c r="R47" s="21">
        <f t="shared" si="15"/>
        <v>1792857.1428571427</v>
      </c>
      <c r="S47" s="27">
        <v>2008000</v>
      </c>
      <c r="T47" s="21"/>
      <c r="U47" s="10">
        <v>2025</v>
      </c>
      <c r="V47" s="22"/>
      <c r="W47" s="29"/>
      <c r="X47" s="29"/>
    </row>
    <row r="48" spans="1:24" ht="77.25" customHeight="1" x14ac:dyDescent="0.2">
      <c r="A48" s="10" t="s">
        <v>44</v>
      </c>
      <c r="B48" s="10" t="s">
        <v>69</v>
      </c>
      <c r="C48" s="15" t="s">
        <v>131</v>
      </c>
      <c r="D48" s="10" t="s">
        <v>132</v>
      </c>
      <c r="E48" s="10" t="s">
        <v>132</v>
      </c>
      <c r="F48" s="10"/>
      <c r="G48" s="10" t="s">
        <v>180</v>
      </c>
      <c r="H48" s="19">
        <v>1</v>
      </c>
      <c r="I48" s="10">
        <v>710000000</v>
      </c>
      <c r="J48" s="10" t="s">
        <v>182</v>
      </c>
      <c r="K48" s="10" t="s">
        <v>143</v>
      </c>
      <c r="L48" s="10" t="s">
        <v>184</v>
      </c>
      <c r="M48" s="10" t="s">
        <v>22</v>
      </c>
      <c r="N48" s="19" t="s">
        <v>30</v>
      </c>
      <c r="O48" s="10" t="s">
        <v>27</v>
      </c>
      <c r="P48" s="10"/>
      <c r="Q48" s="24"/>
      <c r="R48" s="21">
        <f t="shared" si="15"/>
        <v>39151785.714285709</v>
      </c>
      <c r="S48" s="27">
        <v>43850000</v>
      </c>
      <c r="T48" s="21"/>
      <c r="U48" s="10">
        <v>2025</v>
      </c>
      <c r="V48" s="22"/>
      <c r="W48" s="29"/>
      <c r="X48" s="29"/>
    </row>
    <row r="49" spans="1:25" ht="65.099999999999994" customHeight="1" x14ac:dyDescent="0.2">
      <c r="A49" s="10" t="s">
        <v>48</v>
      </c>
      <c r="B49" s="10" t="s">
        <v>69</v>
      </c>
      <c r="C49" s="15" t="s">
        <v>154</v>
      </c>
      <c r="D49" s="10" t="s">
        <v>155</v>
      </c>
      <c r="E49" s="10" t="s">
        <v>215</v>
      </c>
      <c r="F49" s="10"/>
      <c r="G49" s="10" t="s">
        <v>23</v>
      </c>
      <c r="H49" s="19">
        <v>1</v>
      </c>
      <c r="I49" s="10">
        <v>710000000</v>
      </c>
      <c r="J49" s="10" t="s">
        <v>182</v>
      </c>
      <c r="K49" s="10" t="s">
        <v>191</v>
      </c>
      <c r="L49" s="10" t="s">
        <v>184</v>
      </c>
      <c r="M49" s="10" t="s">
        <v>22</v>
      </c>
      <c r="N49" s="19" t="s">
        <v>178</v>
      </c>
      <c r="O49" s="10" t="s">
        <v>27</v>
      </c>
      <c r="P49" s="10"/>
      <c r="Q49" s="24"/>
      <c r="R49" s="21">
        <f t="shared" si="15"/>
        <v>3571428.5714285709</v>
      </c>
      <c r="S49" s="27">
        <v>4000000</v>
      </c>
      <c r="T49" s="21"/>
      <c r="U49" s="10">
        <v>2025</v>
      </c>
      <c r="V49" s="22"/>
      <c r="W49" s="29"/>
      <c r="X49" s="29"/>
    </row>
    <row r="50" spans="1:25" ht="118.15" customHeight="1" x14ac:dyDescent="0.2">
      <c r="A50" s="10" t="s">
        <v>49</v>
      </c>
      <c r="B50" s="10" t="s">
        <v>69</v>
      </c>
      <c r="C50" s="15" t="s">
        <v>131</v>
      </c>
      <c r="D50" s="10" t="s">
        <v>201</v>
      </c>
      <c r="E50" s="10" t="s">
        <v>201</v>
      </c>
      <c r="F50" s="10"/>
      <c r="G50" s="10" t="s">
        <v>23</v>
      </c>
      <c r="H50" s="19">
        <v>1</v>
      </c>
      <c r="I50" s="10">
        <v>710000000</v>
      </c>
      <c r="J50" s="10" t="s">
        <v>182</v>
      </c>
      <c r="K50" s="10" t="s">
        <v>143</v>
      </c>
      <c r="L50" s="10" t="s">
        <v>184</v>
      </c>
      <c r="M50" s="10" t="s">
        <v>22</v>
      </c>
      <c r="N50" s="19" t="s">
        <v>30</v>
      </c>
      <c r="O50" s="10" t="s">
        <v>27</v>
      </c>
      <c r="P50" s="10"/>
      <c r="Q50" s="24"/>
      <c r="R50" s="21">
        <f t="shared" si="15"/>
        <v>3878571.4285714282</v>
      </c>
      <c r="S50" s="27">
        <v>4344000</v>
      </c>
      <c r="T50" s="21"/>
      <c r="U50" s="10">
        <v>2025</v>
      </c>
      <c r="V50" s="22"/>
      <c r="W50" s="29"/>
      <c r="X50" s="29"/>
    </row>
    <row r="51" spans="1:25" s="3" customFormat="1" ht="103.5" customHeight="1" x14ac:dyDescent="0.2">
      <c r="A51" s="10" t="s">
        <v>50</v>
      </c>
      <c r="B51" s="10" t="s">
        <v>69</v>
      </c>
      <c r="C51" s="15" t="s">
        <v>147</v>
      </c>
      <c r="D51" s="10" t="s">
        <v>228</v>
      </c>
      <c r="E51" s="10" t="s">
        <v>228</v>
      </c>
      <c r="F51" s="10"/>
      <c r="G51" s="10" t="s">
        <v>23</v>
      </c>
      <c r="H51" s="19">
        <v>1</v>
      </c>
      <c r="I51" s="10">
        <v>710000000</v>
      </c>
      <c r="J51" s="10" t="s">
        <v>182</v>
      </c>
      <c r="K51" s="10" t="s">
        <v>202</v>
      </c>
      <c r="L51" s="10" t="s">
        <v>184</v>
      </c>
      <c r="M51" s="10" t="s">
        <v>22</v>
      </c>
      <c r="N51" s="19" t="s">
        <v>24</v>
      </c>
      <c r="O51" s="10" t="s">
        <v>27</v>
      </c>
      <c r="P51" s="10"/>
      <c r="Q51" s="24"/>
      <c r="R51" s="21">
        <f t="shared" si="15"/>
        <v>3214285.7142857141</v>
      </c>
      <c r="S51" s="27">
        <v>3600000</v>
      </c>
      <c r="T51" s="21"/>
      <c r="U51" s="10">
        <v>2025</v>
      </c>
      <c r="V51" s="22"/>
      <c r="W51" s="29"/>
      <c r="X51" s="29"/>
    </row>
    <row r="52" spans="1:25" s="3" customFormat="1" ht="75" customHeight="1" x14ac:dyDescent="0.2">
      <c r="A52" s="10" t="s">
        <v>51</v>
      </c>
      <c r="B52" s="10" t="s">
        <v>69</v>
      </c>
      <c r="C52" s="15" t="s">
        <v>205</v>
      </c>
      <c r="D52" s="10" t="s">
        <v>204</v>
      </c>
      <c r="E52" s="10" t="s">
        <v>203</v>
      </c>
      <c r="F52" s="10"/>
      <c r="G52" s="10" t="s">
        <v>23</v>
      </c>
      <c r="H52" s="19">
        <v>1</v>
      </c>
      <c r="I52" s="10">
        <v>710000000</v>
      </c>
      <c r="J52" s="10" t="s">
        <v>182</v>
      </c>
      <c r="K52" s="10" t="s">
        <v>145</v>
      </c>
      <c r="L52" s="10" t="s">
        <v>184</v>
      </c>
      <c r="M52" s="10" t="s">
        <v>22</v>
      </c>
      <c r="N52" s="19">
        <v>1</v>
      </c>
      <c r="O52" s="10" t="s">
        <v>27</v>
      </c>
      <c r="P52" s="10"/>
      <c r="Q52" s="24"/>
      <c r="R52" s="21">
        <f t="shared" si="15"/>
        <v>24900255.357142854</v>
      </c>
      <c r="S52" s="21">
        <v>27888286</v>
      </c>
      <c r="T52" s="21"/>
      <c r="U52" s="10">
        <v>2025</v>
      </c>
      <c r="V52" s="22"/>
      <c r="W52" s="29"/>
      <c r="X52" s="29"/>
    </row>
    <row r="53" spans="1:25" ht="119.25" customHeight="1" x14ac:dyDescent="0.2">
      <c r="A53" s="10" t="s">
        <v>52</v>
      </c>
      <c r="B53" s="10" t="s">
        <v>69</v>
      </c>
      <c r="C53" s="15" t="s">
        <v>147</v>
      </c>
      <c r="D53" s="10" t="s">
        <v>148</v>
      </c>
      <c r="E53" s="10" t="s">
        <v>149</v>
      </c>
      <c r="F53" s="10"/>
      <c r="G53" s="10" t="s">
        <v>150</v>
      </c>
      <c r="H53" s="19">
        <v>1</v>
      </c>
      <c r="I53" s="10">
        <v>710000000</v>
      </c>
      <c r="J53" s="10" t="s">
        <v>182</v>
      </c>
      <c r="K53" s="10" t="s">
        <v>143</v>
      </c>
      <c r="L53" s="10" t="s">
        <v>184</v>
      </c>
      <c r="M53" s="10" t="s">
        <v>22</v>
      </c>
      <c r="N53" s="19" t="s">
        <v>24</v>
      </c>
      <c r="O53" s="10" t="s">
        <v>27</v>
      </c>
      <c r="P53" s="10"/>
      <c r="Q53" s="24"/>
      <c r="R53" s="21">
        <f t="shared" si="15"/>
        <v>11874999.999999998</v>
      </c>
      <c r="S53" s="27">
        <v>13300000</v>
      </c>
      <c r="T53" s="21"/>
      <c r="U53" s="10">
        <v>2025</v>
      </c>
      <c r="V53" s="22"/>
      <c r="W53" s="29"/>
      <c r="X53" s="29"/>
      <c r="Y53" s="5"/>
    </row>
    <row r="54" spans="1:25" ht="81.75" customHeight="1" x14ac:dyDescent="0.2">
      <c r="A54" s="10" t="s">
        <v>53</v>
      </c>
      <c r="B54" s="10" t="s">
        <v>69</v>
      </c>
      <c r="C54" s="15" t="s">
        <v>171</v>
      </c>
      <c r="D54" s="10" t="s">
        <v>170</v>
      </c>
      <c r="E54" s="10" t="s">
        <v>170</v>
      </c>
      <c r="F54" s="10"/>
      <c r="G54" s="10" t="s">
        <v>23</v>
      </c>
      <c r="H54" s="19">
        <v>1</v>
      </c>
      <c r="I54" s="10">
        <v>710000000</v>
      </c>
      <c r="J54" s="10" t="s">
        <v>182</v>
      </c>
      <c r="K54" s="10" t="s">
        <v>157</v>
      </c>
      <c r="L54" s="10" t="s">
        <v>184</v>
      </c>
      <c r="M54" s="10" t="s">
        <v>22</v>
      </c>
      <c r="N54" s="19" t="s">
        <v>30</v>
      </c>
      <c r="O54" s="10" t="s">
        <v>27</v>
      </c>
      <c r="P54" s="10"/>
      <c r="Q54" s="24"/>
      <c r="R54" s="21">
        <f t="shared" si="15"/>
        <v>1200000</v>
      </c>
      <c r="S54" s="21">
        <v>1344000</v>
      </c>
      <c r="T54" s="21"/>
      <c r="U54" s="10">
        <v>2025</v>
      </c>
      <c r="V54" s="22"/>
      <c r="W54" s="29"/>
      <c r="X54" s="29"/>
      <c r="Y54" s="5"/>
    </row>
    <row r="55" spans="1:25" ht="121.5" customHeight="1" x14ac:dyDescent="0.2">
      <c r="A55" s="10" t="s">
        <v>54</v>
      </c>
      <c r="B55" s="10" t="s">
        <v>69</v>
      </c>
      <c r="C55" s="15" t="s">
        <v>172</v>
      </c>
      <c r="D55" s="10" t="s">
        <v>173</v>
      </c>
      <c r="E55" s="10" t="s">
        <v>194</v>
      </c>
      <c r="F55" s="10"/>
      <c r="G55" s="10" t="s">
        <v>23</v>
      </c>
      <c r="H55" s="19">
        <v>1</v>
      </c>
      <c r="I55" s="10">
        <v>710000000</v>
      </c>
      <c r="J55" s="10" t="s">
        <v>182</v>
      </c>
      <c r="K55" s="10" t="s">
        <v>143</v>
      </c>
      <c r="L55" s="10" t="s">
        <v>184</v>
      </c>
      <c r="M55" s="10" t="s">
        <v>22</v>
      </c>
      <c r="N55" s="19" t="s">
        <v>30</v>
      </c>
      <c r="O55" s="10" t="s">
        <v>27</v>
      </c>
      <c r="P55" s="10"/>
      <c r="Q55" s="24"/>
      <c r="R55" s="21">
        <f t="shared" si="15"/>
        <v>4124999.9999999995</v>
      </c>
      <c r="S55" s="21">
        <v>4620000</v>
      </c>
      <c r="T55" s="21"/>
      <c r="U55" s="10">
        <v>2025</v>
      </c>
      <c r="V55" s="22"/>
      <c r="W55" s="29"/>
      <c r="X55" s="29"/>
      <c r="Y55" s="5"/>
    </row>
    <row r="56" spans="1:25" ht="121.5" customHeight="1" x14ac:dyDescent="0.2">
      <c r="A56" s="10" t="s">
        <v>158</v>
      </c>
      <c r="B56" s="10" t="s">
        <v>69</v>
      </c>
      <c r="C56" s="15" t="s">
        <v>174</v>
      </c>
      <c r="D56" s="10" t="s">
        <v>175</v>
      </c>
      <c r="E56" s="10" t="s">
        <v>195</v>
      </c>
      <c r="F56" s="10"/>
      <c r="G56" s="10" t="s">
        <v>23</v>
      </c>
      <c r="H56" s="19">
        <v>1</v>
      </c>
      <c r="I56" s="10">
        <v>710000000</v>
      </c>
      <c r="J56" s="10" t="s">
        <v>182</v>
      </c>
      <c r="K56" s="10" t="s">
        <v>157</v>
      </c>
      <c r="L56" s="10" t="s">
        <v>184</v>
      </c>
      <c r="M56" s="10" t="s">
        <v>22</v>
      </c>
      <c r="N56" s="19" t="s">
        <v>30</v>
      </c>
      <c r="O56" s="10" t="s">
        <v>27</v>
      </c>
      <c r="P56" s="10"/>
      <c r="Q56" s="24"/>
      <c r="R56" s="21">
        <f t="shared" si="15"/>
        <v>639464.28571428568</v>
      </c>
      <c r="S56" s="21">
        <v>716200</v>
      </c>
      <c r="T56" s="21"/>
      <c r="U56" s="10">
        <v>2025</v>
      </c>
      <c r="V56" s="22"/>
      <c r="W56" s="29"/>
      <c r="X56" s="29"/>
      <c r="Y56" s="5"/>
    </row>
    <row r="57" spans="1:25" ht="121.5" customHeight="1" x14ac:dyDescent="0.2">
      <c r="A57" s="10" t="s">
        <v>159</v>
      </c>
      <c r="B57" s="10" t="s">
        <v>69</v>
      </c>
      <c r="C57" s="15" t="s">
        <v>129</v>
      </c>
      <c r="D57" s="10" t="s">
        <v>130</v>
      </c>
      <c r="E57" s="10" t="s">
        <v>206</v>
      </c>
      <c r="F57" s="10"/>
      <c r="G57" s="10" t="s">
        <v>23</v>
      </c>
      <c r="H57" s="19">
        <v>1</v>
      </c>
      <c r="I57" s="10">
        <v>710000000</v>
      </c>
      <c r="J57" s="10" t="s">
        <v>182</v>
      </c>
      <c r="K57" s="10" t="s">
        <v>179</v>
      </c>
      <c r="L57" s="10" t="s">
        <v>184</v>
      </c>
      <c r="M57" s="10" t="s">
        <v>22</v>
      </c>
      <c r="N57" s="19">
        <v>1</v>
      </c>
      <c r="O57" s="10" t="s">
        <v>27</v>
      </c>
      <c r="P57" s="10"/>
      <c r="Q57" s="24"/>
      <c r="R57" s="21">
        <f t="shared" si="15"/>
        <v>89749.999999999985</v>
      </c>
      <c r="S57" s="21">
        <v>100520</v>
      </c>
      <c r="T57" s="21"/>
      <c r="U57" s="10">
        <v>2025</v>
      </c>
      <c r="V57" s="22"/>
      <c r="W57" s="29"/>
      <c r="X57" s="29"/>
      <c r="Y57" s="5"/>
    </row>
    <row r="58" spans="1:25" ht="121.5" customHeight="1" x14ac:dyDescent="0.2">
      <c r="A58" s="10" t="s">
        <v>153</v>
      </c>
      <c r="B58" s="10" t="s">
        <v>69</v>
      </c>
      <c r="C58" s="15" t="s">
        <v>176</v>
      </c>
      <c r="D58" s="10" t="s">
        <v>177</v>
      </c>
      <c r="E58" s="10" t="s">
        <v>177</v>
      </c>
      <c r="F58" s="10"/>
      <c r="G58" s="10" t="s">
        <v>23</v>
      </c>
      <c r="H58" s="19">
        <v>1</v>
      </c>
      <c r="I58" s="10">
        <v>710000000</v>
      </c>
      <c r="J58" s="10" t="s">
        <v>182</v>
      </c>
      <c r="K58" s="10" t="s">
        <v>143</v>
      </c>
      <c r="L58" s="10" t="s">
        <v>184</v>
      </c>
      <c r="M58" s="10" t="s">
        <v>22</v>
      </c>
      <c r="N58" s="19" t="s">
        <v>30</v>
      </c>
      <c r="O58" s="10" t="s">
        <v>27</v>
      </c>
      <c r="P58" s="10"/>
      <c r="Q58" s="24"/>
      <c r="R58" s="21">
        <f t="shared" si="15"/>
        <v>2678571.4285714282</v>
      </c>
      <c r="S58" s="21">
        <v>3000000</v>
      </c>
      <c r="T58" s="21"/>
      <c r="U58" s="10">
        <v>2025</v>
      </c>
      <c r="V58" s="22"/>
      <c r="W58" s="29"/>
      <c r="X58" s="29"/>
      <c r="Y58" s="5"/>
    </row>
    <row r="59" spans="1:25" ht="121.5" customHeight="1" x14ac:dyDescent="0.2">
      <c r="A59" s="10" t="s">
        <v>156</v>
      </c>
      <c r="B59" s="10" t="s">
        <v>69</v>
      </c>
      <c r="C59" s="15" t="s">
        <v>79</v>
      </c>
      <c r="D59" s="10" t="s">
        <v>230</v>
      </c>
      <c r="E59" s="10" t="s">
        <v>230</v>
      </c>
      <c r="F59" s="10"/>
      <c r="G59" s="10" t="s">
        <v>23</v>
      </c>
      <c r="H59" s="19">
        <v>1</v>
      </c>
      <c r="I59" s="10">
        <v>710000000</v>
      </c>
      <c r="J59" s="10" t="s">
        <v>182</v>
      </c>
      <c r="K59" s="10" t="s">
        <v>143</v>
      </c>
      <c r="L59" s="10" t="s">
        <v>184</v>
      </c>
      <c r="M59" s="10" t="s">
        <v>22</v>
      </c>
      <c r="N59" s="19">
        <v>1</v>
      </c>
      <c r="O59" s="10" t="s">
        <v>27</v>
      </c>
      <c r="P59" s="10"/>
      <c r="Q59" s="24"/>
      <c r="R59" s="21">
        <f t="shared" si="15"/>
        <v>1499999.9999999998</v>
      </c>
      <c r="S59" s="21">
        <v>1680000</v>
      </c>
      <c r="T59" s="21"/>
      <c r="U59" s="10">
        <v>2025</v>
      </c>
      <c r="V59" s="22"/>
      <c r="W59" s="29"/>
      <c r="X59" s="29"/>
      <c r="Y59" s="5"/>
    </row>
    <row r="60" spans="1:25" ht="121.5" customHeight="1" x14ac:dyDescent="0.2">
      <c r="A60" s="10" t="s">
        <v>207</v>
      </c>
      <c r="B60" s="10" t="s">
        <v>69</v>
      </c>
      <c r="C60" s="15" t="s">
        <v>79</v>
      </c>
      <c r="D60" s="10" t="s">
        <v>232</v>
      </c>
      <c r="E60" s="10" t="s">
        <v>233</v>
      </c>
      <c r="F60" s="10"/>
      <c r="G60" s="10" t="s">
        <v>23</v>
      </c>
      <c r="H60" s="19">
        <v>1</v>
      </c>
      <c r="I60" s="10">
        <v>710000000</v>
      </c>
      <c r="J60" s="10" t="s">
        <v>182</v>
      </c>
      <c r="K60" s="10" t="s">
        <v>157</v>
      </c>
      <c r="L60" s="10" t="s">
        <v>184</v>
      </c>
      <c r="M60" s="10" t="s">
        <v>22</v>
      </c>
      <c r="N60" s="19">
        <v>1</v>
      </c>
      <c r="O60" s="10" t="s">
        <v>27</v>
      </c>
      <c r="P60" s="10"/>
      <c r="Q60" s="24"/>
      <c r="R60" s="21">
        <f t="shared" si="15"/>
        <v>600000</v>
      </c>
      <c r="S60" s="21">
        <v>672000</v>
      </c>
      <c r="T60" s="21"/>
      <c r="U60" s="10">
        <v>2025</v>
      </c>
      <c r="V60" s="22"/>
      <c r="W60" s="29"/>
      <c r="X60" s="29"/>
      <c r="Y60" s="5"/>
    </row>
    <row r="61" spans="1:25" ht="121.5" customHeight="1" x14ac:dyDescent="0.2">
      <c r="A61" s="10" t="s">
        <v>208</v>
      </c>
      <c r="B61" s="10" t="s">
        <v>69</v>
      </c>
      <c r="C61" s="15" t="s">
        <v>95</v>
      </c>
      <c r="D61" s="10" t="s">
        <v>210</v>
      </c>
      <c r="E61" s="10" t="s">
        <v>234</v>
      </c>
      <c r="F61" s="10"/>
      <c r="G61" s="10" t="s">
        <v>23</v>
      </c>
      <c r="H61" s="19">
        <v>1</v>
      </c>
      <c r="I61" s="10">
        <v>710000000</v>
      </c>
      <c r="J61" s="10" t="s">
        <v>182</v>
      </c>
      <c r="K61" s="10" t="s">
        <v>143</v>
      </c>
      <c r="L61" s="10" t="s">
        <v>184</v>
      </c>
      <c r="M61" s="10" t="s">
        <v>22</v>
      </c>
      <c r="N61" s="19">
        <v>1</v>
      </c>
      <c r="O61" s="10" t="s">
        <v>27</v>
      </c>
      <c r="P61" s="10"/>
      <c r="Q61" s="24"/>
      <c r="R61" s="21">
        <f t="shared" si="15"/>
        <v>1525616.0714285714</v>
      </c>
      <c r="S61" s="21">
        <v>1708690</v>
      </c>
      <c r="T61" s="21"/>
      <c r="U61" s="10">
        <v>2025</v>
      </c>
      <c r="V61" s="22"/>
      <c r="W61" s="29"/>
      <c r="X61" s="29"/>
      <c r="Y61" s="5"/>
    </row>
    <row r="62" spans="1:25" ht="121.5" customHeight="1" x14ac:dyDescent="0.2">
      <c r="A62" s="10" t="s">
        <v>209</v>
      </c>
      <c r="B62" s="10" t="s">
        <v>69</v>
      </c>
      <c r="C62" s="15" t="s">
        <v>176</v>
      </c>
      <c r="D62" s="10" t="s">
        <v>217</v>
      </c>
      <c r="E62" s="10" t="s">
        <v>217</v>
      </c>
      <c r="F62" s="10"/>
      <c r="G62" s="10" t="s">
        <v>23</v>
      </c>
      <c r="H62" s="19">
        <v>1</v>
      </c>
      <c r="I62" s="10">
        <v>710000000</v>
      </c>
      <c r="J62" s="10" t="s">
        <v>182</v>
      </c>
      <c r="K62" s="10" t="s">
        <v>143</v>
      </c>
      <c r="L62" s="10" t="s">
        <v>184</v>
      </c>
      <c r="M62" s="10" t="s">
        <v>22</v>
      </c>
      <c r="N62" s="19" t="s">
        <v>30</v>
      </c>
      <c r="O62" s="10" t="s">
        <v>27</v>
      </c>
      <c r="P62" s="10"/>
      <c r="Q62" s="24"/>
      <c r="R62" s="21">
        <f t="shared" si="15"/>
        <v>264000</v>
      </c>
      <c r="S62" s="21">
        <v>295680</v>
      </c>
      <c r="T62" s="21"/>
      <c r="U62" s="10">
        <v>2025</v>
      </c>
      <c r="V62" s="22"/>
      <c r="W62" s="29"/>
      <c r="X62" s="29"/>
      <c r="Y62" s="5"/>
    </row>
    <row r="63" spans="1:25" ht="121.5" customHeight="1" x14ac:dyDescent="0.2">
      <c r="A63" s="10" t="s">
        <v>211</v>
      </c>
      <c r="B63" s="10" t="s">
        <v>69</v>
      </c>
      <c r="C63" s="15" t="s">
        <v>131</v>
      </c>
      <c r="D63" s="10" t="s">
        <v>235</v>
      </c>
      <c r="E63" s="10" t="s">
        <v>236</v>
      </c>
      <c r="F63" s="10"/>
      <c r="G63" s="10" t="s">
        <v>23</v>
      </c>
      <c r="H63" s="19">
        <v>1</v>
      </c>
      <c r="I63" s="10">
        <v>710000000</v>
      </c>
      <c r="J63" s="10" t="s">
        <v>182</v>
      </c>
      <c r="K63" s="10" t="s">
        <v>143</v>
      </c>
      <c r="L63" s="10" t="s">
        <v>184</v>
      </c>
      <c r="M63" s="10" t="s">
        <v>22</v>
      </c>
      <c r="N63" s="19" t="s">
        <v>24</v>
      </c>
      <c r="O63" s="10" t="s">
        <v>27</v>
      </c>
      <c r="P63" s="10"/>
      <c r="Q63" s="24"/>
      <c r="R63" s="21">
        <f t="shared" si="15"/>
        <v>59999.999999999993</v>
      </c>
      <c r="S63" s="21">
        <v>67200</v>
      </c>
      <c r="T63" s="21"/>
      <c r="U63" s="10">
        <v>2025</v>
      </c>
      <c r="V63" s="22"/>
      <c r="W63" s="29"/>
      <c r="X63" s="29"/>
      <c r="Y63" s="5"/>
    </row>
    <row r="64" spans="1:25" ht="121.5" customHeight="1" x14ac:dyDescent="0.2">
      <c r="A64" s="10" t="s">
        <v>212</v>
      </c>
      <c r="B64" s="10" t="s">
        <v>69</v>
      </c>
      <c r="C64" s="15" t="s">
        <v>176</v>
      </c>
      <c r="D64" s="10" t="s">
        <v>237</v>
      </c>
      <c r="E64" s="10" t="s">
        <v>237</v>
      </c>
      <c r="F64" s="10"/>
      <c r="G64" s="10" t="s">
        <v>23</v>
      </c>
      <c r="H64" s="19">
        <v>1</v>
      </c>
      <c r="I64" s="10">
        <v>710000000</v>
      </c>
      <c r="J64" s="10" t="s">
        <v>182</v>
      </c>
      <c r="K64" s="10" t="s">
        <v>191</v>
      </c>
      <c r="L64" s="10" t="s">
        <v>184</v>
      </c>
      <c r="M64" s="10" t="s">
        <v>22</v>
      </c>
      <c r="N64" s="19" t="s">
        <v>24</v>
      </c>
      <c r="O64" s="10" t="s">
        <v>27</v>
      </c>
      <c r="P64" s="10"/>
      <c r="Q64" s="24"/>
      <c r="R64" s="21">
        <f t="shared" si="15"/>
        <v>3344999.9999999995</v>
      </c>
      <c r="S64" s="21">
        <v>3746400</v>
      </c>
      <c r="T64" s="21"/>
      <c r="U64" s="10">
        <v>2025</v>
      </c>
      <c r="V64" s="22"/>
      <c r="W64" s="29"/>
      <c r="X64" s="29"/>
      <c r="Y64" s="5"/>
    </row>
    <row r="65" spans="1:25" ht="121.5" customHeight="1" x14ac:dyDescent="0.2">
      <c r="A65" s="10" t="s">
        <v>213</v>
      </c>
      <c r="B65" s="10" t="s">
        <v>69</v>
      </c>
      <c r="C65" s="15" t="s">
        <v>88</v>
      </c>
      <c r="D65" s="10" t="s">
        <v>216</v>
      </c>
      <c r="E65" s="10" t="s">
        <v>216</v>
      </c>
      <c r="F65" s="10"/>
      <c r="G65" s="10" t="s">
        <v>23</v>
      </c>
      <c r="H65" s="19">
        <v>1</v>
      </c>
      <c r="I65" s="10">
        <v>710000000</v>
      </c>
      <c r="J65" s="10" t="s">
        <v>182</v>
      </c>
      <c r="K65" s="10" t="s">
        <v>143</v>
      </c>
      <c r="L65" s="10" t="s">
        <v>184</v>
      </c>
      <c r="M65" s="10" t="s">
        <v>22</v>
      </c>
      <c r="N65" s="19" t="s">
        <v>24</v>
      </c>
      <c r="O65" s="10" t="s">
        <v>27</v>
      </c>
      <c r="P65" s="10"/>
      <c r="Q65" s="24"/>
      <c r="R65" s="21">
        <f t="shared" si="15"/>
        <v>2619999.9999999995</v>
      </c>
      <c r="S65" s="27">
        <v>2934400</v>
      </c>
      <c r="T65" s="21"/>
      <c r="U65" s="10">
        <v>2025</v>
      </c>
      <c r="V65" s="22"/>
      <c r="W65" s="29"/>
      <c r="X65" s="29"/>
      <c r="Y65" s="5"/>
    </row>
    <row r="66" spans="1:25" ht="15.75" x14ac:dyDescent="0.2">
      <c r="A66" s="28" t="s">
        <v>37</v>
      </c>
      <c r="B66" s="28"/>
      <c r="C66" s="28"/>
      <c r="D66" s="28"/>
      <c r="E66" s="28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7">
        <f>SUM(R32:R65)</f>
        <v>183867477.17857143</v>
      </c>
      <c r="S66" s="17">
        <f>SUM(S32:S65)</f>
        <v>197164005</v>
      </c>
      <c r="T66" s="10"/>
      <c r="U66" s="10"/>
      <c r="V66" s="18"/>
      <c r="Y66" s="5"/>
    </row>
    <row r="67" spans="1:25" ht="15.75" x14ac:dyDescent="0.2">
      <c r="A67" s="28" t="s">
        <v>38</v>
      </c>
      <c r="B67" s="28"/>
      <c r="C67" s="28"/>
      <c r="D67" s="28"/>
      <c r="E67" s="28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7">
        <f>SUM(R30+R66)</f>
        <v>191758236.10714287</v>
      </c>
      <c r="S67" s="17">
        <f>S30+S66</f>
        <v>206001655</v>
      </c>
      <c r="T67" s="10"/>
      <c r="U67" s="10"/>
      <c r="V67" s="18"/>
      <c r="Y67" s="5"/>
    </row>
    <row r="68" spans="1:25" ht="15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 t="s">
        <v>43</v>
      </c>
      <c r="S68" s="12" t="s">
        <v>123</v>
      </c>
      <c r="T68" s="12"/>
      <c r="U68" s="12"/>
      <c r="V68" s="12"/>
      <c r="Y68" s="5"/>
    </row>
    <row r="69" spans="1:25" x14ac:dyDescent="0.2">
      <c r="U69" s="1"/>
      <c r="V69" s="1"/>
      <c r="Y69" s="5"/>
    </row>
    <row r="70" spans="1:25" x14ac:dyDescent="0.2">
      <c r="Y70" s="5"/>
    </row>
    <row r="71" spans="1:25" x14ac:dyDescent="0.2">
      <c r="Y71" s="5"/>
    </row>
    <row r="72" spans="1:25" x14ac:dyDescent="0.2">
      <c r="Y72" s="5"/>
    </row>
    <row r="73" spans="1:25" x14ac:dyDescent="0.2">
      <c r="R73" s="16"/>
      <c r="S73" s="16"/>
      <c r="Y73" s="5"/>
    </row>
    <row r="74" spans="1:25" x14ac:dyDescent="0.2">
      <c r="Y74" s="5"/>
    </row>
    <row r="75" spans="1:25" x14ac:dyDescent="0.2">
      <c r="Y75" s="5"/>
    </row>
    <row r="76" spans="1:25" x14ac:dyDescent="0.2">
      <c r="R76" s="16"/>
      <c r="S76" s="16"/>
      <c r="Y76" s="5"/>
    </row>
    <row r="82" spans="18:19" x14ac:dyDescent="0.2">
      <c r="R82" s="16"/>
      <c r="S82" s="16"/>
    </row>
  </sheetData>
  <autoFilter ref="A6:V68"/>
  <mergeCells count="9">
    <mergeCell ref="A66:E66"/>
    <mergeCell ref="A67:E67"/>
    <mergeCell ref="W8:X65"/>
    <mergeCell ref="H3:T3"/>
    <mergeCell ref="A30:E30"/>
    <mergeCell ref="A31:V31"/>
    <mergeCell ref="W1:X7"/>
    <mergeCell ref="J1:V1"/>
    <mergeCell ref="A7:V7"/>
  </mergeCells>
  <hyperlinks>
    <hyperlink ref="C38" r:id="rId1" display="https://enstru.kz/code.jsp?&amp;t=%D1%83%D1%81%D0%BB%D1%83%D0%B3%D0%B8%20%D0%BF%D0%BE%20%D1%80%D0%B0%D0%B7%D0%BC%D0%B5%D1%89%D0%B5%D0%BD%D0%B8%D1%8E%20%D1%80%D0%B5%D0%BA%D0%BB%D0%B0%D0%BC%D1%8B&amp;s=common&amp;p=10&amp;n=0&amp;S=58%2E19%2E15%2E300&amp;N=%D0%A3%D1%81%D0%BB%D1%83%D0%B3%D0%B8%20%D0%BF%D0%BE%20%D1%80%D0%B0%D0%B7%D0%BC%D0%B5%D1%89%D0%B5%D0%BD%D0%B8%D1%8E%20%D1%80%D0%B5%D0%BA%D0%BB%D0%B0%D0%BC%D0%BD%D1%8B%D1%85/%D0%B8%D0%BD%D1%84%D0%BE%D1%80%D0%BC%D0%B0%D1%86%D0%B8%D0%BE%D0%BD%D0%BD%D1%8B%D1%85%20%D0%BC%D0%B0%D1%82%D0%B5%D1%80%D0%B8%D0%B0%D0%BB%D0%BE%D0%B2%20%D0%B2%20%D0%BF%D0%B5%D1%87%D0%B0%D1%82%D0%BD%D1%8B%D1%85%20%D0%BC%D0%B0%D1%82%D0%B5%D1%80%D0%B8%D0%B0%D0%BB%D0%B0%D1%85%20(%D0%BA%D1%80%D0%BE%D0%BC%D0%B5%20%D0%BA%D0%BD%D0%B8%D0%B3%20%D0%B8%20%D0%BF%D0%B5%D1%80%D0%B8%D0%BE%D0%B4%D0%B8%D1%87%D0%B5%D1%81%D0%BA%D0%B8%D1%85%20%D0%B8%D0%B7%D0%B4%D0%B0%D0%BD%D0%B8%D0%B9)&amp;fc=1&amp;fg=0&amp;new=58.19.15.300.000.00.0777.000000000000"/>
    <hyperlink ref="C25" r:id="rId2" display="https://enstru.kz/code.jsp?&amp;t=%D0%B0%D0%BD%D1%82%D0%B8%D0%B2%D0%B8%D1%80%D1%83%D1%81&amp;s=common&amp;p=10&amp;n=0&amp;S=26%2E20%2E30%2E100&amp;N=%D0%9A%D0%BE%D0%BC%D0%BF%D0%BB%D0%B5%D0%BA%D1%81%20%D0%BE%D0%B1%D0%BE%D1%80%D1%83%D0%B4%D0%BE%D0%B2%D0%B0%D0%BD%D0%B8%D1%8F%20%D1%81%D0%B5%D1%82%D0%B5%D0%B2%D0%BE%D0%B9%20%D0%B1%D0%B5%D0%B7%D0%BE%D0%BF%D0%B0%D1%81%D0%BD%D0%BE%D1%81%D1%82%D0%B8&amp;fc=1&amp;fg=1&amp;new=26.20.30.100.002.00.0839.000000000000"/>
    <hyperlink ref="C42" r:id="rId3" display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/>
    <hyperlink ref="C26" r:id="rId4" display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/>
    <hyperlink ref="C39" r:id="rId5" display="https://enstru.kz/code_new.jsp?&amp;t=%D0%A3%D1%81%D0%BB%D1%83%D0%B3%D0%B8%20%D0%BF%D0%BE%20%D0%B0%D1%80%D0%B5%D0%BD%D0%B4%D0%B5%20%D0%BE%D1%84%D0%B8%D1%81%D0%BD%D0%BE%D0%B9%20%D0%BE%D1%80%D0%B3%D1%82%D0%B5%D1%85%D0%BD%D0%B8%D0%BA%D0%B8%20%D0%90%D1%80%D0%B5%D0%BD%D0%B4%D0%B0%20%D0%BE%D1%84%D0%B8%D1%81%D0%BD%D0%BE%D0%B9%20%D0%BE%D1%80%D0%B3%D1%82%D0%B5%D1%85%D0%BD%D0%B8%D0%BA%D0%B8%20%D0%A3%D1%81%D0%BB%D1%83%D0%B3%D0%B8%20%D0%B0%D1%80%D0%B5%D0%BD%D0%B4%D1%8B&amp;s=common&amp;p=10&amp;n=0&amp;S=773311%2E900&amp;N=%D0%A3%D1%81%D0%BB%D1%83%D0%B3%D0%B8%20%D0%BF%D0%BE%20%D0%B0%D1%80%D0%B5%D0%BD%D0%B4%D0%B5%20%D0%BE%D1%84%D0%B8%D1%81%D0%BD%D0%BE%D0%B9%20%D0%BE%D1%80%D0%B3%D1%82%D0%B5%D1%85%D0%BD%D0%B8%D0%BA%D0%B8&amp;fc=1&amp;fg=0&amp;new=773311.900.000000"/>
    <hyperlink ref="C40" r:id="rId6" display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/>
    <hyperlink ref="C48" r:id="rId7" display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/>
    <hyperlink ref="C27" r:id="rId8" display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/>
    <hyperlink ref="C19" r:id="rId9" display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/>
    <hyperlink ref="C20" r:id="rId10" display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/>
    <hyperlink ref="C55" r:id="rId11" display="https://enstru.kz/code_new.jsp?&amp;t=%D0%B0%D1%83%D1%82%D1%81%D0%BE%D1%80%D1%81%D0%B8%D0%BD%D0%B3&amp;s=common&amp;st=all&amp;p=10&amp;n=0&amp;S=702220%2E000&amp;N=%D0%A3%D1%81%D0%BB%D1%83%D0%B3%D0%B8%20%D0%B0%D1%83%D1%82%D1%81%D0%BE%D1%80%D1%81%D0%B8%D0%BD%D0%B3%D0%B0%20%D0%B1%D0%B8%D0%B7%D0%BD%D0%B5%D1%81%2D%D0%BF%D1%80%D0%BE%D1%86%D0%B5%D1%81%D1%81%D0%B0&amp;fc=1&amp;fg=0&amp;new=702220.000.000000"/>
    <hyperlink ref="C50" r:id="rId12" display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/>
    <hyperlink ref="C52" r:id="rId13" display="https://enstru.kz/code.jsp?&amp;t=%D0%B0%D1%83%D1%82%D1%81%D1%82%D0%B0%D1%84%D1%84%D0%B8%D0%BD%D0%B3&amp;s=common&amp;p=10&amp;n=0&amp;S=78%2E10%2E11%2E000&amp;N=%D0%A3%D1%81%D0%BB%D1%83%D0%B3%D0%B8%20%D0%BF%D0%BE%20%D0%B0%D1%83%D1%82%D1%81%D1%82%D0%B0%D1%84%D1%84%D0%B8%D0%BD%D0%B3%D1%83%20%D0%BF%D0%B5%D1%80%D1%81%D0%BE%D0%BD%D0%B0%D0%BB%D0%B0&amp;fc=1&amp;fg=0&amp;new=78.10.11.000.004.00.0777.000000000000"/>
    <hyperlink ref="C57" r:id="rId14" display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/>
    <hyperlink ref="C60" r:id="rId15" display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/>
    <hyperlink ref="C59" r:id="rId16" display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/>
    <hyperlink ref="C63" r:id="rId17" display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/>
  </hyperlinks>
  <pageMargins left="0.7" right="0.7" top="0.75" bottom="0.75" header="0.3" footer="0.3"/>
  <pageSetup paperSize="9" scale="33" fitToHeight="0" orientation="landscape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 на 2025</vt:lpstr>
      <vt:lpstr>'План закупок на 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Аслан</dc:creator>
  <cp:lastModifiedBy>Аслан Хамзин</cp:lastModifiedBy>
  <cp:lastPrinted>2023-12-21T10:28:05Z</cp:lastPrinted>
  <dcterms:created xsi:type="dcterms:W3CDTF">1996-10-08T23:32:33Z</dcterms:created>
  <dcterms:modified xsi:type="dcterms:W3CDTF">2024-12-17T04:55:42Z</dcterms:modified>
</cp:coreProperties>
</file>